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825" windowWidth="12120" windowHeight="7935" tabRatio="587" firstSheet="1" activeTab="4"/>
  </bookViews>
  <sheets>
    <sheet name="заголов. часть" sheetId="1" r:id="rId1"/>
    <sheet name="текстов. часть разд.1" sheetId="2" r:id="rId2"/>
    <sheet name="раздел 2 лист1" sheetId="3" r:id="rId3"/>
    <sheet name="раздел 2 лист2" sheetId="4" r:id="rId4"/>
    <sheet name="раздел 3" sheetId="5" r:id="rId5"/>
    <sheet name="раздел 4 и 5" sheetId="6" r:id="rId6"/>
    <sheet name="раздел 6" sheetId="7" r:id="rId7"/>
    <sheet name="целевые субсидии" sheetId="8" r:id="rId8"/>
  </sheets>
  <definedNames>
    <definedName name="_xlnm.Print_Area" localSheetId="3">'раздел 2 лист2'!$A$1:$I$33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<sst xmlns="http://schemas.openxmlformats.org/spreadsheetml/2006/main" count="562" uniqueCount="335">
  <si>
    <t>Утверждаю:</t>
  </si>
  <si>
    <t>(наименование должности лица, утверждающего документ)</t>
  </si>
  <si>
    <t>(подпись)</t>
  </si>
  <si>
    <t>(расшифровка подписи)</t>
  </si>
  <si>
    <t>ПЛАН</t>
  </si>
  <si>
    <t>коды</t>
  </si>
  <si>
    <t>Формы по</t>
  </si>
  <si>
    <t>КФД</t>
  </si>
  <si>
    <t>Дата</t>
  </si>
  <si>
    <t>Наименование муниципального учреждения:</t>
  </si>
  <si>
    <t>по ОКПО</t>
  </si>
  <si>
    <t>ИНН/КПП</t>
  </si>
  <si>
    <t>Единица измерения: руб.</t>
  </si>
  <si>
    <t>по ОКЕИ</t>
  </si>
  <si>
    <t>Наименование органа, осуществляющего функции и полномочия учредителя:</t>
  </si>
  <si>
    <t>Адрес фактического местонахождения муниципального учреждения:</t>
  </si>
  <si>
    <t>I. Сведения о деятельности муниципального учреждения</t>
  </si>
  <si>
    <t>1.1.</t>
  </si>
  <si>
    <t>Цели деятельности муниципального учреждения:</t>
  </si>
  <si>
    <t>1.2.</t>
  </si>
  <si>
    <t>Виды деятельности муниципального учреждения:</t>
  </si>
  <si>
    <t>1.3.</t>
  </si>
  <si>
    <t>1.4.</t>
  </si>
  <si>
    <t>Общая балансовая стоимость недвижимого имущества:</t>
  </si>
  <si>
    <t>1.5.</t>
  </si>
  <si>
    <t>Общая балансовая стоимость движимого имущества: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</si>
  <si>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</si>
  <si>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</si>
  <si>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</si>
  <si>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</si>
  <si>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</si>
  <si>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</si>
  <si>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</si>
  <si>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</si>
  <si>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</si>
  <si>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</si>
  <si>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</si>
  <si>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</si>
  <si>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</si>
  <si>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</si>
  <si>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</si>
  <si>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</si>
  <si>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</si>
  <si>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</si>
  <si>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</si>
  <si>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</si>
  <si>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II. Финансовые активы, всего</t>
  </si>
  <si>
    <t>2.1.</t>
  </si>
  <si>
    <t>Дебиторская задолженность по доходам, полученным за счет средств муниципального бюджета</t>
  </si>
  <si>
    <t>2.2.</t>
  </si>
  <si>
    <t>Дебиторская задолженность по выданным авансам, полученным за счет средств муниципального бюджета, всего: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</si>
  <si>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</si>
  <si>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</si>
  <si>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</si>
  <si>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</si>
  <si>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</si>
  <si>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</si>
  <si>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</si>
  <si>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</si>
  <si>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</si>
  <si>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</si>
  <si>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</si>
  <si>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</si>
  <si>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</si>
  <si>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</si>
  <si>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</si>
  <si>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</si>
  <si>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</si>
  <si>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</si>
  <si>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</si>
  <si>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</si>
  <si>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</si>
  <si>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</si>
  <si>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</si>
  <si>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</si>
  <si>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</si>
  <si>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</si>
  <si>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</si>
  <si>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</si>
  <si>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</si>
  <si>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</si>
  <si>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</si>
  <si>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</si>
  <si>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III. 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</si>
  <si>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</si>
  <si>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</si>
  <si>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</si>
  <si>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муниципального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</si>
  <si>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</si>
  <si>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</si>
  <si>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</si>
  <si>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</si>
  <si>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</si>
  <si>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</si>
  <si>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</si>
  <si>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</si>
  <si>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</si>
  <si>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</si>
  <si>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</si>
  <si>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</si>
  <si>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</si>
  <si>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</si>
  <si>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</si>
  <si>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</si>
  <si>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</si>
  <si>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непроизведенных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</si>
  <si>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</si>
  <si>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</si>
  <si>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</si>
  <si>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</si>
  <si>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</si>
  <si>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</si>
  <si>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</si>
  <si>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</si>
  <si>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</si>
  <si>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</si>
  <si>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</si>
  <si>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</si>
  <si>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</si>
  <si>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</si>
  <si>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</si>
  <si>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</si>
  <si>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</si>
  <si>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</si>
  <si>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</si>
  <si>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</si>
  <si>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по приобретению ценных бумаг</t>
  </si>
  <si>
    <t>3.3.11.</t>
  </si>
  <si>
    <t>3.3.12.</t>
  </si>
  <si>
    <t>3.3.13.</t>
  </si>
  <si>
    <t>III. Показатели по поступлениям и выплатам учреждения</t>
  </si>
  <si>
    <t>муниципального учреждения</t>
  </si>
  <si>
    <t>(уполномоченное лицо)</t>
  </si>
  <si>
    <t>Главный бухгалтер</t>
  </si>
  <si>
    <t>Исполнитель</t>
  </si>
  <si>
    <t>тел.</t>
  </si>
  <si>
    <t>Управление общего образования администрации Ртищевского муниципального района</t>
  </si>
  <si>
    <t>.</t>
  </si>
  <si>
    <t>4-25-23</t>
  </si>
  <si>
    <t>Сведения</t>
  </si>
  <si>
    <t>об операциях с целевыми субсидиями, предоставленными</t>
  </si>
  <si>
    <t>от</t>
  </si>
  <si>
    <t>Муниципальное учреждение :</t>
  </si>
  <si>
    <r>
      <t xml:space="preserve">Наименование бюджета      </t>
    </r>
    <r>
      <rPr>
        <u val="single"/>
        <sz val="10"/>
        <rFont val="Arial Cyr"/>
        <family val="0"/>
      </rPr>
      <t>местный</t>
    </r>
  </si>
  <si>
    <t>Глава по БК</t>
  </si>
  <si>
    <t>Наименование органа, осуществляющего ведение лицевого счета по иным субсидиям:</t>
  </si>
  <si>
    <t>Единица измерения: руб. (с точностью до второго десятичного знака)</t>
  </si>
  <si>
    <t>(наименование иностранной валюты)</t>
  </si>
  <si>
    <t>Планируемые</t>
  </si>
  <si>
    <t>поступления</t>
  </si>
  <si>
    <t>выплаты</t>
  </si>
  <si>
    <t>код</t>
  </si>
  <si>
    <t>сумма</t>
  </si>
  <si>
    <t>Код субсидии</t>
  </si>
  <si>
    <t>Наименование субсидии</t>
  </si>
  <si>
    <t>Руководитель муниципального учреждения</t>
  </si>
  <si>
    <t>Отметка органа, осуществляющего ведение лицевого счета, о принятии настоящих сведений</t>
  </si>
  <si>
    <t>(должность)</t>
  </si>
  <si>
    <t>Финансовое управление администрации Ртищевского муниципального района</t>
  </si>
  <si>
    <t>Н.Г. Окружко</t>
  </si>
  <si>
    <t>"       "</t>
  </si>
  <si>
    <t>ФИНАНСОВО - ХОЗЯЙСТВЕННОЙ ДЕЯТЕЛЬНОСТИ НА 2017 ГОД</t>
  </si>
  <si>
    <r>
      <t>"</t>
    </r>
    <r>
      <rPr>
        <u val="single"/>
        <sz val="10"/>
        <rFont val="Arial Cyr"/>
        <family val="0"/>
      </rPr>
      <t xml:space="preserve">    </t>
    </r>
    <r>
      <rPr>
        <sz val="10"/>
        <rFont val="Arial Cyr"/>
        <family val="0"/>
      </rPr>
      <t>"</t>
    </r>
  </si>
  <si>
    <t>муниципальному учреждению на 2017 год</t>
  </si>
  <si>
    <t>Разрешенный к использованию остаток субсидии прошлых лет на начало 2017 г.</t>
  </si>
  <si>
    <t>Код по реестру участников бюджетного процесса, а также юридических лиц, не являющихся участниками бюджетного процесса</t>
  </si>
  <si>
    <t>на</t>
  </si>
  <si>
    <t>г.</t>
  </si>
  <si>
    <t>Объем финансового обеспечения, руб. (с точностью до двух знаков после запятой — 0,00)</t>
  </si>
  <si>
    <t>всего</t>
  </si>
  <si>
    <t>5.1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</si>
  <si>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</si>
  <si>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</si>
  <si>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</si>
  <si>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</si>
  <si>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</si>
  <si>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</si>
  <si>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>120</t>
  </si>
  <si>
    <t>130</t>
  </si>
  <si>
    <t>140</t>
  </si>
  <si>
    <t>150</t>
  </si>
  <si>
    <t>прочие доходы</t>
  </si>
  <si>
    <t>160</t>
  </si>
  <si>
    <t>180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</si>
  <si>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</si>
  <si>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</si>
  <si>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</si>
  <si>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</si>
  <si>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</si>
  <si>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</si>
  <si>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</si>
  <si>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220</t>
  </si>
  <si>
    <t>230</t>
  </si>
  <si>
    <t>240</t>
  </si>
  <si>
    <t>250</t>
  </si>
  <si>
    <t>260</t>
  </si>
  <si>
    <t>300</t>
  </si>
  <si>
    <t>310</t>
  </si>
  <si>
    <t>увеличение остатков средств</t>
  </si>
  <si>
    <t>прочие поступления</t>
  </si>
  <si>
    <t>320</t>
  </si>
  <si>
    <t>400</t>
  </si>
  <si>
    <t>410</t>
  </si>
  <si>
    <t>уменьшение остатков средств</t>
  </si>
  <si>
    <t>прочие выбытия</t>
  </si>
  <si>
    <t>420</t>
  </si>
  <si>
    <t>500</t>
  </si>
  <si>
    <t>600</t>
  </si>
  <si>
    <t xml:space="preserve">на </t>
  </si>
  <si>
    <t>заработная плата</t>
  </si>
  <si>
    <t>начисления на выплаты по оплате труда</t>
  </si>
  <si>
    <t>иные выплаты</t>
  </si>
  <si>
    <t>111</t>
  </si>
  <si>
    <t>119</t>
  </si>
  <si>
    <t>112</t>
  </si>
  <si>
    <t>850</t>
  </si>
  <si>
    <t>уплата налога на имущество организаций и земельного налога</t>
  </si>
  <si>
    <t>851</t>
  </si>
  <si>
    <t>852</t>
  </si>
  <si>
    <t>уплата иных платежей</t>
  </si>
  <si>
    <t>853</t>
  </si>
  <si>
    <t>000</t>
  </si>
  <si>
    <t>уплата прочих налогов, сборов</t>
  </si>
  <si>
    <t>услуги связи</t>
  </si>
  <si>
    <t>244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</si>
  <si>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</si>
  <si>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</si>
  <si>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</si>
  <si>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</si>
  <si>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243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</si>
  <si>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</si>
  <si>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</si>
  <si>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</si>
  <si>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</si>
  <si>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</si>
  <si>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</si>
  <si>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0001</t>
  </si>
  <si>
    <t>1001</t>
  </si>
  <si>
    <t>2001</t>
  </si>
  <si>
    <t>IV. Показатели выплат по расходам на закупку товаров, работ, услуг учреждения</t>
  </si>
  <si>
    <t>2017</t>
  </si>
  <si>
    <t>Код строки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</si>
  <si>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</si>
  <si>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</si>
  <si>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</si>
  <si>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</si>
  <si>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</si>
  <si>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</si>
  <si>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</si>
  <si>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V. Сведения о средствах, поступающих во временное распоряжение учреждения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</si>
  <si>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</si>
  <si>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</si>
  <si>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</si>
  <si>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</si>
  <si>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</si>
  <si>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</si>
  <si>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VI. Справочная информация</t>
  </si>
  <si>
    <t>Руководитель</t>
  </si>
  <si>
    <t>телефон</t>
  </si>
  <si>
    <t>"         "</t>
  </si>
  <si>
    <t>КОДЫ</t>
  </si>
  <si>
    <t>Форма по ОКУД</t>
  </si>
  <si>
    <t>Дата представления предыдущих Сведений</t>
  </si>
  <si>
    <t>по ОКТМО</t>
  </si>
  <si>
    <t>по ОКВ</t>
  </si>
  <si>
    <t>2017 г.</t>
  </si>
  <si>
    <r>
      <t xml:space="preserve">" </t>
    </r>
    <r>
      <rPr>
        <u val="single"/>
        <sz val="10"/>
        <rFont val="Arial Cyr"/>
        <family val="0"/>
      </rPr>
      <t xml:space="preserve">       </t>
    </r>
    <r>
      <rPr>
        <sz val="10"/>
        <rFont val="Arial Cyr"/>
        <family val="0"/>
      </rPr>
      <t xml:space="preserve"> "</t>
    </r>
  </si>
  <si>
    <t>Код по бюджетной классификации Российской Федерации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</si>
  <si>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</si>
  <si>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Ответственный</t>
  </si>
  <si>
    <t>исполнитель</t>
  </si>
  <si>
    <t>___________</t>
  </si>
  <si>
    <t>"           "</t>
  </si>
  <si>
    <r>
      <t>17</t>
    </r>
    <r>
      <rPr>
        <sz val="10"/>
        <rFont val="Arial Cyr"/>
        <family val="0"/>
      </rPr>
      <t xml:space="preserve"> г.</t>
    </r>
  </si>
  <si>
    <t>1 января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</si>
  <si>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</si>
  <si>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</si>
  <si>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предоставление дополнительных платных образовательных услуг.</t>
  </si>
  <si>
    <t>И.о. начальника управления общего образования</t>
  </si>
  <si>
    <t>Н.Ю. Тимонина</t>
  </si>
  <si>
    <t>КОСГУ</t>
  </si>
  <si>
    <t>КВР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</si>
  <si>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</si>
  <si>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</si>
  <si>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</si>
  <si>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 (иные цели)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</si>
  <si>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</si>
  <si>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</si>
  <si>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</si>
  <si>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</si>
  <si>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местный бюджет</t>
  </si>
  <si>
    <t>областной бюджет</t>
  </si>
  <si>
    <t>Поступления от доходов, всего: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</si>
  <si>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</si>
  <si>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</si>
  <si>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</si>
  <si>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</si>
  <si>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</si>
  <si>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</si>
  <si>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</si>
  <si>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</si>
  <si>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</si>
  <si>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</si>
  <si>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</si>
  <si>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Выбытие финансовых активов, всего</t>
  </si>
  <si>
    <t>Год начала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</si>
  <si>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</si>
  <si>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</si>
  <si>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r>
      <t>на 20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 г. очередной финансовый год</t>
    </r>
  </si>
  <si>
    <t>на 20___г.   1-ый год планового периода</t>
  </si>
  <si>
    <t>на 20___г. 2-ой год планового периода</t>
  </si>
  <si>
    <r>
      <t>на 20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г. очередной финансовый год</t>
    </r>
  </si>
  <si>
    <t>на 20___г. 1-ый год планового периода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</si>
  <si>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</si>
  <si>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</si>
  <si>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</si>
  <si>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Сумма (руб., с точностью до двух знаков после запятой — 0,00)</t>
  </si>
  <si>
    <t>реализация основных общеобразовательных программ основного общего образования.</t>
  </si>
  <si>
    <t>осуществление образовательной деятельности по образовательным программам различных видов, уровней и направлений в соответствии с видами деятельности учреждения, определенными Уставом;</t>
  </si>
  <si>
    <t>Муниципальное общеобразовательное учреждение "Ульяновская средняя общеобразовательная школа Ртищевского района Саратовской области"</t>
  </si>
  <si>
    <t>412043, Саратовская область, Ртищевский район, поселок Первомайский, улица Садовая, дом 12</t>
  </si>
  <si>
    <t>6446009805 / 644601001</t>
  </si>
  <si>
    <t>Ю.Г. Богатырева</t>
  </si>
  <si>
    <t>осуществление деятельности в сфере культуры, физической культуры и спорта, охраны и укрепления здоровья, отдыха.</t>
  </si>
  <si>
    <t>реализация основных общеобразовательных программ среднего общего образования;</t>
  </si>
  <si>
    <t>реализация дополнительных общеобразовательных программ;</t>
  </si>
  <si>
    <t xml:space="preserve">создание групп по подготовке детей к обучению школе (школа раннего развития детей 5-6 лет) </t>
  </si>
  <si>
    <t>реализация дополнительных общеразвивающих программ;</t>
  </si>
  <si>
    <t>Финансовое обеспечение на иные цели муниципальных бюджетных учреждений (расходные материалы - ГСМ)</t>
  </si>
  <si>
    <t>Финансовое обеспечение на иные цели муниципальных бюджетных учреждений (расходные материалы - зап.части)</t>
  </si>
  <si>
    <t>Финансовое обеспечение на иные цели муниципальных бюджетных учреждений (оздоровление детей - организация отдыха в лагерях дневного пребывания)</t>
  </si>
  <si>
    <t>Предоставление питания отдельным категориям обучающихся в МОО, реализующих образовательные программы начального общего, основного общего и среднего общего образования</t>
  </si>
  <si>
    <t>Т.В. Туркина</t>
  </si>
  <si>
    <t>Е.Е. Гладышева</t>
  </si>
  <si>
    <t>Начальник управления общего образования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</si>
</sst>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[&lt;=9999999]###\-####;\(###\)\ ###\-####"/>
    <numFmt numFmtId="180" formatCode="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Franklin Gothic Heavy"/>
      <family val="2"/>
    </font>
    <font>
      <u val="single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22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0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80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6" fillId="0" borderId="1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22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52" fillId="0" borderId="11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10" fillId="6" borderId="0" xfId="0" applyFont="1" applyFill="1" applyAlignment="1">
      <alignment horizontal="left"/>
    </xf>
    <xf numFmtId="49" fontId="11" fillId="6" borderId="0" xfId="0" applyNumberFormat="1" applyFont="1" applyFill="1" applyBorder="1" applyAlignment="1">
      <alignment horizontal="right"/>
    </xf>
    <xf numFmtId="0" fontId="9" fillId="6" borderId="0" xfId="0" applyFont="1" applyFill="1" applyAlignment="1">
      <alignment horizontal="left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2" fontId="9" fillId="6" borderId="11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11" fillId="6" borderId="0" xfId="0" applyFont="1" applyFill="1" applyAlignment="1">
      <alignment horizontal="left"/>
    </xf>
    <xf numFmtId="0" fontId="10" fillId="10" borderId="0" xfId="0" applyFont="1" applyFill="1" applyAlignment="1">
      <alignment horizontal="left"/>
    </xf>
    <xf numFmtId="49" fontId="11" fillId="10" borderId="0" xfId="0" applyNumberFormat="1" applyFont="1" applyFill="1" applyBorder="1" applyAlignment="1">
      <alignment horizontal="left"/>
    </xf>
    <xf numFmtId="0" fontId="11" fillId="10" borderId="0" xfId="0" applyFont="1" applyFill="1" applyAlignment="1">
      <alignment horizontal="left"/>
    </xf>
    <xf numFmtId="0" fontId="9" fillId="10" borderId="0" xfId="0" applyFont="1" applyFill="1" applyAlignment="1">
      <alignment horizontal="left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/>
    </xf>
    <xf numFmtId="2" fontId="16" fillId="10" borderId="11" xfId="0" applyNumberFormat="1" applyFont="1" applyFill="1" applyBorder="1" applyAlignment="1">
      <alignment horizontal="center"/>
    </xf>
    <xf numFmtId="2" fontId="9" fillId="10" borderId="11" xfId="0" applyNumberFormat="1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49" fontId="16" fillId="33" borderId="11" xfId="0" applyNumberFormat="1" applyFont="1" applyFill="1" applyBorder="1" applyAlignment="1">
      <alignment horizontal="center"/>
    </xf>
    <xf numFmtId="2" fontId="16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49" fontId="11" fillId="0" borderId="3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49" fontId="11" fillId="0" borderId="4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N16" sqref="N16"/>
    </sheetView>
  </sheetViews>
  <sheetFormatPr defaultColWidth="9.00390625" defaultRowHeight="12.75"/>
  <cols>
    <col min="5" max="5" width="10.125" style="0" customWidth="1"/>
    <col min="6" max="6" width="8.375" style="0" customWidth="1"/>
  </cols>
  <sheetData>
    <row r="1" spans="6:10" ht="12.75">
      <c r="F1" s="128" t="s">
        <v>0</v>
      </c>
      <c r="G1" s="128"/>
      <c r="H1" s="128"/>
      <c r="I1" s="128"/>
      <c r="J1" s="128"/>
    </row>
    <row r="2" spans="6:10" ht="14.25" customHeight="1">
      <c r="F2" s="129" t="s">
        <v>334</v>
      </c>
      <c r="G2" s="129"/>
      <c r="H2" s="129"/>
      <c r="I2" s="129"/>
      <c r="J2" s="129"/>
    </row>
    <row r="3" spans="6:10" ht="12.75">
      <c r="F3" s="131" t="s">
        <v>1</v>
      </c>
      <c r="G3" s="131"/>
      <c r="H3" s="131"/>
      <c r="I3" s="131"/>
      <c r="J3" s="131"/>
    </row>
    <row r="5" spans="6:10" ht="12.75">
      <c r="F5" s="122"/>
      <c r="G5" s="122"/>
      <c r="I5" s="122" t="s">
        <v>279</v>
      </c>
      <c r="J5" s="122"/>
    </row>
    <row r="6" spans="6:10" ht="12.75">
      <c r="F6" s="130" t="s">
        <v>2</v>
      </c>
      <c r="G6" s="130"/>
      <c r="H6" s="2"/>
      <c r="I6" s="130" t="s">
        <v>3</v>
      </c>
      <c r="J6" s="130"/>
    </row>
    <row r="7" spans="6:10" ht="12.75">
      <c r="F7" s="7"/>
      <c r="G7" s="7"/>
      <c r="H7" s="2"/>
      <c r="I7" s="7"/>
      <c r="J7" s="7"/>
    </row>
    <row r="9" spans="6:10" ht="12.75">
      <c r="F9" s="20" t="s">
        <v>160</v>
      </c>
      <c r="H9" s="122"/>
      <c r="I9" s="122"/>
      <c r="J9" t="s">
        <v>265</v>
      </c>
    </row>
    <row r="12" spans="1:10" ht="15.75">
      <c r="A12" s="4"/>
      <c r="B12" s="4"/>
      <c r="C12" s="4"/>
      <c r="D12" s="4"/>
      <c r="E12" s="123" t="s">
        <v>4</v>
      </c>
      <c r="F12" s="123"/>
      <c r="G12" s="4"/>
      <c r="H12" s="4"/>
      <c r="I12" s="4"/>
      <c r="J12" s="4"/>
    </row>
    <row r="13" spans="1:10" ht="15.75">
      <c r="A13" s="123" t="s">
        <v>161</v>
      </c>
      <c r="B13" s="123"/>
      <c r="C13" s="123"/>
      <c r="D13" s="123"/>
      <c r="E13" s="123"/>
      <c r="F13" s="123"/>
      <c r="G13" s="123"/>
      <c r="H13" s="123"/>
      <c r="I13" s="123"/>
      <c r="J13" s="123"/>
    </row>
    <row r="15" ht="12.75">
      <c r="J15" t="s">
        <v>5</v>
      </c>
    </row>
    <row r="16" ht="12.75">
      <c r="J16" t="s">
        <v>6</v>
      </c>
    </row>
    <row r="17" ht="12.75">
      <c r="J17" t="s">
        <v>7</v>
      </c>
    </row>
    <row r="18" ht="12.75">
      <c r="J18" t="s">
        <v>8</v>
      </c>
    </row>
    <row r="19" spans="2:6" ht="12.75">
      <c r="B19" s="1" t="s">
        <v>162</v>
      </c>
      <c r="C19" s="124"/>
      <c r="D19" s="125"/>
      <c r="E19" s="8">
        <v>20</v>
      </c>
      <c r="F19" s="21" t="s">
        <v>273</v>
      </c>
    </row>
    <row r="22" spans="1:10" ht="12.75">
      <c r="A22" s="16" t="s">
        <v>9</v>
      </c>
      <c r="B22" s="6"/>
      <c r="C22" s="6"/>
      <c r="D22" s="6"/>
      <c r="E22" s="6"/>
      <c r="F22" s="6"/>
      <c r="I22" t="s">
        <v>10</v>
      </c>
      <c r="J22">
        <v>36233932</v>
      </c>
    </row>
    <row r="23" spans="1:10" ht="41.25" customHeight="1">
      <c r="A23" s="121" t="s">
        <v>319</v>
      </c>
      <c r="B23" s="121"/>
      <c r="C23" s="121"/>
      <c r="D23" s="121"/>
      <c r="E23" s="121"/>
      <c r="F23" s="121"/>
      <c r="G23" s="121"/>
      <c r="H23" s="19"/>
      <c r="I23" s="19"/>
      <c r="J23" s="19"/>
    </row>
    <row r="25" spans="1:6" ht="12.75">
      <c r="A25" t="s">
        <v>11</v>
      </c>
      <c r="C25" s="122" t="s">
        <v>321</v>
      </c>
      <c r="D25" s="122"/>
      <c r="E25" s="122"/>
      <c r="F25" s="14"/>
    </row>
    <row r="26" spans="3:6" ht="12.75">
      <c r="C26" s="15"/>
      <c r="D26" s="15"/>
      <c r="E26" s="15"/>
      <c r="F26" s="14"/>
    </row>
    <row r="27" spans="1:7" ht="39.75" customHeight="1">
      <c r="A27" s="126" t="s">
        <v>165</v>
      </c>
      <c r="B27" s="126"/>
      <c r="C27" s="126"/>
      <c r="D27" s="126"/>
      <c r="E27" s="126"/>
      <c r="F27" s="127">
        <v>63393786</v>
      </c>
      <c r="G27" s="127"/>
    </row>
    <row r="29" spans="1:10" ht="12.75">
      <c r="A29" t="s">
        <v>12</v>
      </c>
      <c r="H29" s="5"/>
      <c r="I29" s="5" t="s">
        <v>13</v>
      </c>
      <c r="J29" s="1">
        <v>383</v>
      </c>
    </row>
    <row r="31" ht="12.75">
      <c r="A31" s="17" t="s">
        <v>14</v>
      </c>
    </row>
    <row r="32" spans="1:9" ht="12.75">
      <c r="A32" s="120" t="s">
        <v>136</v>
      </c>
      <c r="B32" s="120"/>
      <c r="C32" s="120"/>
      <c r="D32" s="120"/>
      <c r="E32" s="120"/>
      <c r="F32" s="120"/>
      <c r="G32" s="120"/>
      <c r="H32" s="120"/>
      <c r="I32" s="120"/>
    </row>
    <row r="34" ht="12.75">
      <c r="A34" t="s">
        <v>15</v>
      </c>
    </row>
    <row r="35" spans="1:10" ht="12.75">
      <c r="A35" s="18" t="s">
        <v>320</v>
      </c>
      <c r="B35" s="3"/>
      <c r="C35" s="3"/>
      <c r="D35" s="3"/>
      <c r="E35" s="3"/>
      <c r="F35" s="3"/>
      <c r="G35" s="3"/>
      <c r="H35" s="3"/>
      <c r="I35" s="3"/>
      <c r="J35" s="3"/>
    </row>
  </sheetData>
  <sheetProtection/>
  <mergeCells count="16">
    <mergeCell ref="F1:J1"/>
    <mergeCell ref="F2:J2"/>
    <mergeCell ref="F5:G5"/>
    <mergeCell ref="F6:G6"/>
    <mergeCell ref="I5:J5"/>
    <mergeCell ref="I6:J6"/>
    <mergeCell ref="F3:J3"/>
    <mergeCell ref="A32:I32"/>
    <mergeCell ref="A23:G23"/>
    <mergeCell ref="H9:I9"/>
    <mergeCell ref="E12:F12"/>
    <mergeCell ref="A13:J13"/>
    <mergeCell ref="C19:D19"/>
    <mergeCell ref="C25:E25"/>
    <mergeCell ref="A27:E27"/>
    <mergeCell ref="F27:G27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F33" sqref="F33:F34"/>
    </sheetView>
  </sheetViews>
  <sheetFormatPr defaultColWidth="9.00390625" defaultRowHeight="12.75"/>
  <cols>
    <col min="8" max="8" width="10.875" style="0" customWidth="1"/>
  </cols>
  <sheetData>
    <row r="1" spans="3:8" ht="12.75">
      <c r="C1" s="134" t="s">
        <v>16</v>
      </c>
      <c r="D1" s="134"/>
      <c r="E1" s="134"/>
      <c r="F1" s="134"/>
      <c r="G1" s="134"/>
      <c r="H1" s="134"/>
    </row>
    <row r="3" spans="1:2" ht="12.75">
      <c r="A3" s="8" t="s">
        <v>17</v>
      </c>
      <c r="B3" t="s">
        <v>18</v>
      </c>
    </row>
    <row r="4" spans="1:10" ht="41.25" customHeight="1">
      <c r="A4" s="48" t="s">
        <v>137</v>
      </c>
      <c r="B4" s="132" t="s">
        <v>318</v>
      </c>
      <c r="C4" s="132"/>
      <c r="D4" s="132"/>
      <c r="E4" s="132"/>
      <c r="F4" s="132"/>
      <c r="G4" s="132"/>
      <c r="H4" s="132"/>
      <c r="I4" s="132"/>
      <c r="J4" s="132"/>
    </row>
    <row r="5" spans="1:10" ht="28.5" customHeight="1">
      <c r="A5" s="48" t="s">
        <v>137</v>
      </c>
      <c r="B5" s="132" t="s">
        <v>323</v>
      </c>
      <c r="C5" s="132"/>
      <c r="D5" s="132"/>
      <c r="E5" s="132"/>
      <c r="F5" s="132"/>
      <c r="G5" s="132"/>
      <c r="H5" s="132"/>
      <c r="I5" s="132"/>
      <c r="J5" s="132"/>
    </row>
    <row r="6" spans="1:10" ht="15" customHeight="1">
      <c r="A6" s="48"/>
      <c r="B6" s="86"/>
      <c r="C6" s="86"/>
      <c r="D6" s="86"/>
      <c r="E6" s="86"/>
      <c r="F6" s="86"/>
      <c r="G6" s="86"/>
      <c r="H6" s="86"/>
      <c r="I6" s="86"/>
      <c r="J6" s="86"/>
    </row>
    <row r="8" spans="1:2" ht="12.75">
      <c r="A8" s="8" t="s">
        <v>19</v>
      </c>
      <c r="B8" t="s">
        <v>20</v>
      </c>
    </row>
    <row r="9" spans="1:5" ht="19.5" customHeight="1">
      <c r="A9" s="48" t="s">
        <v>137</v>
      </c>
      <c r="B9" s="49" t="s">
        <v>275</v>
      </c>
      <c r="C9" s="49"/>
      <c r="D9" s="49"/>
      <c r="E9" s="49"/>
    </row>
    <row r="10" spans="1:5" ht="19.5" customHeight="1">
      <c r="A10" s="48" t="s">
        <v>137</v>
      </c>
      <c r="B10" s="49" t="s">
        <v>276</v>
      </c>
      <c r="C10" s="49"/>
      <c r="D10" s="49"/>
      <c r="E10" s="49"/>
    </row>
    <row r="11" spans="1:10" ht="19.5" customHeight="1">
      <c r="A11" s="48" t="s">
        <v>137</v>
      </c>
      <c r="B11" s="133" t="s">
        <v>324</v>
      </c>
      <c r="C11" s="133"/>
      <c r="D11" s="133"/>
      <c r="E11" s="133"/>
      <c r="F11" s="133"/>
      <c r="G11" s="133"/>
      <c r="H11" s="133"/>
      <c r="I11" s="133"/>
      <c r="J11" s="133"/>
    </row>
    <row r="12" spans="1:10" ht="18" customHeight="1">
      <c r="A12" s="48" t="s">
        <v>137</v>
      </c>
      <c r="B12" s="128" t="s">
        <v>325</v>
      </c>
      <c r="C12" s="128"/>
      <c r="D12" s="128"/>
      <c r="E12" s="128"/>
      <c r="F12" s="128"/>
      <c r="G12" s="128"/>
      <c r="H12" s="128"/>
      <c r="I12" s="128"/>
      <c r="J12" s="128"/>
    </row>
    <row r="13" spans="1:10" ht="18.75" customHeight="1">
      <c r="A13" s="48" t="s">
        <v>137</v>
      </c>
      <c r="B13" s="128" t="s">
        <v>277</v>
      </c>
      <c r="C13" s="128"/>
      <c r="D13" s="128"/>
      <c r="E13" s="128"/>
      <c r="F13" s="128"/>
      <c r="G13" s="128"/>
      <c r="H13" s="128"/>
      <c r="I13" s="128"/>
      <c r="J13" s="128"/>
    </row>
    <row r="16" spans="1:10" ht="41.25" customHeight="1">
      <c r="A16" s="8" t="s">
        <v>21</v>
      </c>
      <c r="B16" s="132" t="s">
        <v>268</v>
      </c>
      <c r="C16" s="132"/>
      <c r="D16" s="132"/>
      <c r="E16" s="132"/>
      <c r="F16" s="132"/>
      <c r="G16" s="132"/>
      <c r="H16" s="132"/>
      <c r="I16" s="132"/>
      <c r="J16" s="132"/>
    </row>
    <row r="17" spans="1:10" ht="20.25" customHeight="1">
      <c r="A17" s="48" t="s">
        <v>137</v>
      </c>
      <c r="B17" s="132" t="s">
        <v>275</v>
      </c>
      <c r="C17" s="132"/>
      <c r="D17" s="132"/>
      <c r="E17" s="132"/>
      <c r="F17" s="132"/>
      <c r="G17" s="132"/>
      <c r="H17" s="132"/>
      <c r="I17" s="132"/>
      <c r="J17" s="132"/>
    </row>
    <row r="18" spans="1:10" ht="19.5" customHeight="1">
      <c r="A18" s="48" t="s">
        <v>137</v>
      </c>
      <c r="B18" s="132" t="s">
        <v>317</v>
      </c>
      <c r="C18" s="132"/>
      <c r="D18" s="132"/>
      <c r="E18" s="132"/>
      <c r="F18" s="132"/>
      <c r="G18" s="132"/>
      <c r="H18" s="132"/>
      <c r="I18" s="132"/>
      <c r="J18" s="132"/>
    </row>
    <row r="19" spans="1:10" ht="19.5" customHeight="1">
      <c r="A19" s="48" t="s">
        <v>137</v>
      </c>
      <c r="B19" s="133" t="s">
        <v>324</v>
      </c>
      <c r="C19" s="133"/>
      <c r="D19" s="133"/>
      <c r="E19" s="133"/>
      <c r="F19" s="133"/>
      <c r="G19" s="133"/>
      <c r="H19" s="133"/>
      <c r="I19" s="133"/>
      <c r="J19" s="133"/>
    </row>
    <row r="20" spans="1:10" ht="21" customHeight="1">
      <c r="A20" s="48" t="s">
        <v>137</v>
      </c>
      <c r="B20" s="128" t="s">
        <v>327</v>
      </c>
      <c r="C20" s="128"/>
      <c r="D20" s="128"/>
      <c r="E20" s="128"/>
      <c r="F20" s="128"/>
      <c r="G20" s="128"/>
      <c r="H20" s="128"/>
      <c r="I20" s="128"/>
      <c r="J20" s="128"/>
    </row>
    <row r="21" spans="1:10" ht="18.75" customHeight="1">
      <c r="A21" s="48" t="s">
        <v>137</v>
      </c>
      <c r="B21" s="128" t="s">
        <v>326</v>
      </c>
      <c r="C21" s="128"/>
      <c r="D21" s="128"/>
      <c r="E21" s="128"/>
      <c r="F21" s="128"/>
      <c r="G21" s="128"/>
      <c r="H21" s="128"/>
      <c r="I21" s="128"/>
      <c r="J21" s="128"/>
    </row>
    <row r="23" ht="12.75" customHeight="1">
      <c r="H23" s="14"/>
    </row>
    <row r="24" spans="1:8" ht="12.75">
      <c r="A24" s="8" t="s">
        <v>22</v>
      </c>
      <c r="B24" t="s">
        <v>23</v>
      </c>
      <c r="H24" s="51">
        <f>'раздел 2 лист1'!I7</f>
        <v>36115020</v>
      </c>
    </row>
    <row r="25" spans="1:8" ht="12.75">
      <c r="A25" s="8" t="s">
        <v>24</v>
      </c>
      <c r="B25" t="s">
        <v>25</v>
      </c>
      <c r="H25" s="50">
        <f>'раздел 2 лист1'!I13</f>
        <v>2655417.01</v>
      </c>
    </row>
  </sheetData>
  <sheetProtection/>
  <mergeCells count="12">
    <mergeCell ref="B21:J21"/>
    <mergeCell ref="C1:H1"/>
    <mergeCell ref="B16:J16"/>
    <mergeCell ref="B4:J4"/>
    <mergeCell ref="B12:J12"/>
    <mergeCell ref="B13:J13"/>
    <mergeCell ref="B17:J17"/>
    <mergeCell ref="B20:J20"/>
    <mergeCell ref="B11:J11"/>
    <mergeCell ref="B19:J19"/>
    <mergeCell ref="B18:J18"/>
    <mergeCell ref="B5:J5"/>
  </mergeCells>
  <printOptions/>
  <pageMargins left="0.5905511811023623" right="0.3937007874015748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1">
      <selection activeCell="N32" sqref="N32"/>
    </sheetView>
  </sheetViews>
  <sheetFormatPr defaultColWidth="9.00390625" defaultRowHeight="12.75"/>
  <cols>
    <col min="9" max="9" width="14.875" style="87" customWidth="1"/>
  </cols>
  <sheetData>
    <row r="1" spans="3:8" ht="12.75">
      <c r="C1" s="134" t="s">
        <v>26</v>
      </c>
      <c r="D1" s="134"/>
      <c r="E1" s="134"/>
      <c r="F1" s="134"/>
      <c r="G1" s="134"/>
      <c r="H1" s="134"/>
    </row>
    <row r="2" spans="3:9" s="44" customFormat="1" ht="12.75">
      <c r="C2" s="45" t="s">
        <v>208</v>
      </c>
      <c r="D2" s="127" t="s">
        <v>274</v>
      </c>
      <c r="E2" s="127"/>
      <c r="F2" s="127"/>
      <c r="G2" s="44" t="s">
        <v>265</v>
      </c>
      <c r="I2" s="88"/>
    </row>
    <row r="3" spans="3:6" ht="12.75">
      <c r="C3" s="8"/>
      <c r="D3" s="20"/>
      <c r="E3" s="20"/>
      <c r="F3" s="20"/>
    </row>
    <row r="4" spans="2:9" ht="12.75">
      <c r="B4" s="10"/>
      <c r="C4" s="135" t="s">
        <v>27</v>
      </c>
      <c r="D4" s="135"/>
      <c r="E4" s="135"/>
      <c r="F4" s="135"/>
      <c r="G4" s="135"/>
      <c r="H4" s="135"/>
      <c r="I4" s="89" t="s">
        <v>28</v>
      </c>
    </row>
    <row r="5" spans="2:9" ht="12.75">
      <c r="B5" s="138" t="s">
        <v>29</v>
      </c>
      <c r="C5" s="138"/>
      <c r="D5" s="138"/>
      <c r="E5" s="138"/>
      <c r="F5" s="138"/>
      <c r="G5" s="138"/>
      <c r="H5" s="138"/>
      <c r="I5" s="90">
        <f>I7+I13</f>
        <v>38770437.01</v>
      </c>
    </row>
    <row r="6" spans="2:9" ht="12.75">
      <c r="B6" s="10"/>
      <c r="C6" s="136" t="s">
        <v>30</v>
      </c>
      <c r="D6" s="136"/>
      <c r="E6" s="136"/>
      <c r="F6" s="136"/>
      <c r="G6" s="136"/>
      <c r="H6" s="136"/>
      <c r="I6" s="89"/>
    </row>
    <row r="7" spans="2:9" ht="24.75" customHeight="1">
      <c r="B7" s="11" t="s">
        <v>17</v>
      </c>
      <c r="C7" s="137" t="s">
        <v>31</v>
      </c>
      <c r="D7" s="137"/>
      <c r="E7" s="137"/>
      <c r="F7" s="137"/>
      <c r="G7" s="137"/>
      <c r="H7" s="137"/>
      <c r="I7" s="89">
        <f>I9+I10+I11</f>
        <v>36115020</v>
      </c>
    </row>
    <row r="8" spans="2:9" ht="12.75">
      <c r="B8" s="11"/>
      <c r="C8" s="136" t="s">
        <v>32</v>
      </c>
      <c r="D8" s="136"/>
      <c r="E8" s="136"/>
      <c r="F8" s="136"/>
      <c r="G8" s="136"/>
      <c r="H8" s="136"/>
      <c r="I8" s="89"/>
    </row>
    <row r="9" spans="2:9" ht="39" customHeight="1">
      <c r="B9" s="11" t="s">
        <v>33</v>
      </c>
      <c r="C9" s="137" t="s">
        <v>34</v>
      </c>
      <c r="D9" s="137"/>
      <c r="E9" s="137"/>
      <c r="F9" s="137"/>
      <c r="G9" s="137"/>
      <c r="H9" s="137"/>
      <c r="I9" s="89">
        <f>36115019+1</f>
        <v>36115020</v>
      </c>
    </row>
    <row r="10" spans="2:9" ht="38.25" customHeight="1">
      <c r="B10" s="11" t="s">
        <v>35</v>
      </c>
      <c r="C10" s="137" t="s">
        <v>36</v>
      </c>
      <c r="D10" s="137"/>
      <c r="E10" s="137"/>
      <c r="F10" s="137"/>
      <c r="G10" s="137"/>
      <c r="H10" s="137"/>
      <c r="I10" s="89"/>
    </row>
    <row r="11" spans="2:9" ht="39.75" customHeight="1">
      <c r="B11" s="11" t="s">
        <v>37</v>
      </c>
      <c r="C11" s="137" t="s">
        <v>38</v>
      </c>
      <c r="D11" s="137"/>
      <c r="E11" s="137"/>
      <c r="F11" s="137"/>
      <c r="G11" s="137"/>
      <c r="H11" s="137"/>
      <c r="I11" s="89"/>
    </row>
    <row r="12" spans="2:9" ht="12.75">
      <c r="B12" s="11" t="s">
        <v>39</v>
      </c>
      <c r="C12" s="136" t="s">
        <v>40</v>
      </c>
      <c r="D12" s="136"/>
      <c r="E12" s="136"/>
      <c r="F12" s="136"/>
      <c r="G12" s="136"/>
      <c r="H12" s="136"/>
      <c r="I12" s="89">
        <f>I9-29975439</f>
        <v>6139581</v>
      </c>
    </row>
    <row r="13" spans="2:9" ht="25.5" customHeight="1">
      <c r="B13" s="11" t="s">
        <v>19</v>
      </c>
      <c r="C13" s="137" t="s">
        <v>41</v>
      </c>
      <c r="D13" s="137"/>
      <c r="E13" s="137"/>
      <c r="F13" s="137"/>
      <c r="G13" s="137"/>
      <c r="H13" s="137"/>
      <c r="I13" s="89">
        <f>892983.4+1089900+317440.52+355093.09</f>
        <v>2655417.01</v>
      </c>
    </row>
    <row r="14" spans="2:9" ht="12.75">
      <c r="B14" s="11"/>
      <c r="C14" s="136" t="s">
        <v>32</v>
      </c>
      <c r="D14" s="136"/>
      <c r="E14" s="136"/>
      <c r="F14" s="136"/>
      <c r="G14" s="136"/>
      <c r="H14" s="136"/>
      <c r="I14" s="91"/>
    </row>
    <row r="15" spans="2:9" ht="24.75" customHeight="1">
      <c r="B15" s="11" t="s">
        <v>42</v>
      </c>
      <c r="C15" s="137" t="s">
        <v>43</v>
      </c>
      <c r="D15" s="137"/>
      <c r="E15" s="137"/>
      <c r="F15" s="137"/>
      <c r="G15" s="137"/>
      <c r="H15" s="137"/>
      <c r="I15" s="89">
        <f>892983.4+1089900+317440.52+355093.09</f>
        <v>2655417.01</v>
      </c>
    </row>
    <row r="16" spans="2:9" ht="12.75">
      <c r="B16" s="11" t="s">
        <v>44</v>
      </c>
      <c r="C16" s="136" t="s">
        <v>45</v>
      </c>
      <c r="D16" s="136"/>
      <c r="E16" s="136"/>
      <c r="F16" s="136"/>
      <c r="G16" s="136"/>
      <c r="H16" s="136"/>
      <c r="I16" s="89">
        <f>I15-837676.56-895274.31-317440.52-355093.09</f>
        <v>249932.52999999962</v>
      </c>
    </row>
    <row r="17" spans="2:9" ht="12.75">
      <c r="B17" s="138" t="s">
        <v>46</v>
      </c>
      <c r="C17" s="138"/>
      <c r="D17" s="138"/>
      <c r="E17" s="138"/>
      <c r="F17" s="138"/>
      <c r="G17" s="138"/>
      <c r="H17" s="138"/>
      <c r="I17" s="90">
        <f>I19+I20+I32</f>
        <v>4279.78</v>
      </c>
    </row>
    <row r="18" spans="2:9" ht="12.75">
      <c r="B18" s="10"/>
      <c r="C18" s="136" t="s">
        <v>30</v>
      </c>
      <c r="D18" s="136"/>
      <c r="E18" s="136"/>
      <c r="F18" s="136"/>
      <c r="G18" s="136"/>
      <c r="H18" s="136"/>
      <c r="I18" s="89"/>
    </row>
    <row r="19" spans="2:9" ht="24" customHeight="1">
      <c r="B19" s="11" t="s">
        <v>47</v>
      </c>
      <c r="C19" s="137" t="s">
        <v>48</v>
      </c>
      <c r="D19" s="137"/>
      <c r="E19" s="137"/>
      <c r="F19" s="137"/>
      <c r="G19" s="137"/>
      <c r="H19" s="137"/>
      <c r="I19" s="89"/>
    </row>
    <row r="20" spans="2:9" ht="24.75" customHeight="1">
      <c r="B20" s="11" t="s">
        <v>49</v>
      </c>
      <c r="C20" s="137" t="s">
        <v>50</v>
      </c>
      <c r="D20" s="137"/>
      <c r="E20" s="137"/>
      <c r="F20" s="137"/>
      <c r="G20" s="137"/>
      <c r="H20" s="137"/>
      <c r="I20" s="92">
        <f>I22+I23+I24+I25+I26+I27+I28+I29+I30+I31</f>
        <v>4279.78</v>
      </c>
    </row>
    <row r="21" spans="2:9" ht="12.75">
      <c r="B21" s="11"/>
      <c r="C21" s="136" t="s">
        <v>32</v>
      </c>
      <c r="D21" s="136"/>
      <c r="E21" s="136"/>
      <c r="F21" s="136"/>
      <c r="G21" s="136"/>
      <c r="H21" s="136"/>
      <c r="I21" s="89"/>
    </row>
    <row r="22" spans="2:9" ht="12.75">
      <c r="B22" s="11" t="s">
        <v>51</v>
      </c>
      <c r="C22" s="136" t="s">
        <v>52</v>
      </c>
      <c r="D22" s="136"/>
      <c r="E22" s="136"/>
      <c r="F22" s="136"/>
      <c r="G22" s="136"/>
      <c r="H22" s="136"/>
      <c r="I22" s="89"/>
    </row>
    <row r="23" spans="2:9" ht="12.75">
      <c r="B23" s="11" t="s">
        <v>53</v>
      </c>
      <c r="C23" s="136" t="s">
        <v>54</v>
      </c>
      <c r="D23" s="136"/>
      <c r="E23" s="136"/>
      <c r="F23" s="136"/>
      <c r="G23" s="136"/>
      <c r="H23" s="136"/>
      <c r="I23" s="89"/>
    </row>
    <row r="24" spans="2:9" ht="12.75">
      <c r="B24" s="11" t="s">
        <v>55</v>
      </c>
      <c r="C24" s="136" t="s">
        <v>56</v>
      </c>
      <c r="D24" s="136"/>
      <c r="E24" s="136"/>
      <c r="F24" s="136"/>
      <c r="G24" s="136"/>
      <c r="H24" s="136"/>
      <c r="I24" s="89">
        <v>4279.78</v>
      </c>
    </row>
    <row r="25" spans="2:9" ht="12.75">
      <c r="B25" s="11" t="s">
        <v>57</v>
      </c>
      <c r="C25" s="136" t="s">
        <v>58</v>
      </c>
      <c r="D25" s="136"/>
      <c r="E25" s="136"/>
      <c r="F25" s="136"/>
      <c r="G25" s="136"/>
      <c r="H25" s="136"/>
      <c r="I25" s="89"/>
    </row>
    <row r="26" spans="2:9" ht="12.75">
      <c r="B26" s="11" t="s">
        <v>59</v>
      </c>
      <c r="C26" s="136" t="s">
        <v>60</v>
      </c>
      <c r="D26" s="136"/>
      <c r="E26" s="136"/>
      <c r="F26" s="136"/>
      <c r="G26" s="136"/>
      <c r="H26" s="136"/>
      <c r="I26" s="89"/>
    </row>
    <row r="27" spans="2:9" ht="12.75">
      <c r="B27" s="11" t="s">
        <v>61</v>
      </c>
      <c r="C27" s="136" t="s">
        <v>62</v>
      </c>
      <c r="D27" s="136"/>
      <c r="E27" s="136"/>
      <c r="F27" s="136"/>
      <c r="G27" s="136"/>
      <c r="H27" s="136"/>
      <c r="I27" s="89"/>
    </row>
    <row r="28" spans="2:9" ht="12.75">
      <c r="B28" s="11" t="s">
        <v>63</v>
      </c>
      <c r="C28" s="136" t="s">
        <v>64</v>
      </c>
      <c r="D28" s="136"/>
      <c r="E28" s="136"/>
      <c r="F28" s="136"/>
      <c r="G28" s="136"/>
      <c r="H28" s="136"/>
      <c r="I28" s="89"/>
    </row>
    <row r="29" spans="2:9" ht="24.75" customHeight="1">
      <c r="B29" s="11" t="s">
        <v>65</v>
      </c>
      <c r="C29" s="137" t="s">
        <v>66</v>
      </c>
      <c r="D29" s="137"/>
      <c r="E29" s="137"/>
      <c r="F29" s="137"/>
      <c r="G29" s="137"/>
      <c r="H29" s="137"/>
      <c r="I29" s="89"/>
    </row>
    <row r="30" spans="2:9" ht="12.75">
      <c r="B30" s="11" t="s">
        <v>67</v>
      </c>
      <c r="C30" s="136" t="s">
        <v>68</v>
      </c>
      <c r="D30" s="136"/>
      <c r="E30" s="136"/>
      <c r="F30" s="136"/>
      <c r="G30" s="136"/>
      <c r="H30" s="136"/>
      <c r="I30" s="89"/>
    </row>
    <row r="31" spans="2:9" ht="12.75">
      <c r="B31" s="11" t="s">
        <v>69</v>
      </c>
      <c r="C31" s="136" t="s">
        <v>70</v>
      </c>
      <c r="D31" s="136"/>
      <c r="E31" s="136"/>
      <c r="F31" s="136"/>
      <c r="G31" s="136"/>
      <c r="H31" s="136"/>
      <c r="I31" s="89"/>
    </row>
    <row r="32" spans="2:9" ht="37.5" customHeight="1">
      <c r="B32" s="11" t="s">
        <v>71</v>
      </c>
      <c r="C32" s="137" t="s">
        <v>72</v>
      </c>
      <c r="D32" s="137"/>
      <c r="E32" s="137"/>
      <c r="F32" s="137"/>
      <c r="G32" s="137"/>
      <c r="H32" s="137"/>
      <c r="I32" s="89"/>
    </row>
    <row r="33" spans="2:9" ht="12.75">
      <c r="B33" s="11"/>
      <c r="C33" s="136" t="s">
        <v>32</v>
      </c>
      <c r="D33" s="136"/>
      <c r="E33" s="136"/>
      <c r="F33" s="136"/>
      <c r="G33" s="136"/>
      <c r="H33" s="136"/>
      <c r="I33" s="89"/>
    </row>
    <row r="34" spans="2:9" ht="12.75">
      <c r="B34" s="11" t="s">
        <v>73</v>
      </c>
      <c r="C34" s="136" t="s">
        <v>52</v>
      </c>
      <c r="D34" s="136"/>
      <c r="E34" s="136"/>
      <c r="F34" s="136"/>
      <c r="G34" s="136"/>
      <c r="H34" s="136"/>
      <c r="I34" s="89"/>
    </row>
    <row r="35" spans="2:9" ht="12.75">
      <c r="B35" s="11" t="s">
        <v>74</v>
      </c>
      <c r="C35" s="136" t="s">
        <v>54</v>
      </c>
      <c r="D35" s="136"/>
      <c r="E35" s="136"/>
      <c r="F35" s="136"/>
      <c r="G35" s="136"/>
      <c r="H35" s="136"/>
      <c r="I35" s="89"/>
    </row>
    <row r="36" spans="2:9" ht="12.75">
      <c r="B36" s="11" t="s">
        <v>75</v>
      </c>
      <c r="C36" s="136" t="s">
        <v>56</v>
      </c>
      <c r="D36" s="136"/>
      <c r="E36" s="136"/>
      <c r="F36" s="136"/>
      <c r="G36" s="136"/>
      <c r="H36" s="136"/>
      <c r="I36" s="89"/>
    </row>
    <row r="37" spans="2:9" ht="12.75">
      <c r="B37" s="11" t="s">
        <v>76</v>
      </c>
      <c r="C37" s="136" t="s">
        <v>58</v>
      </c>
      <c r="D37" s="136"/>
      <c r="E37" s="136"/>
      <c r="F37" s="136"/>
      <c r="G37" s="136"/>
      <c r="H37" s="136"/>
      <c r="I37" s="89"/>
    </row>
    <row r="38" spans="2:9" ht="12.75">
      <c r="B38" s="11" t="s">
        <v>77</v>
      </c>
      <c r="C38" s="136" t="s">
        <v>60</v>
      </c>
      <c r="D38" s="136"/>
      <c r="E38" s="136"/>
      <c r="F38" s="136"/>
      <c r="G38" s="136"/>
      <c r="H38" s="136"/>
      <c r="I38" s="89"/>
    </row>
    <row r="39" spans="2:9" ht="12.75">
      <c r="B39" s="11" t="s">
        <v>78</v>
      </c>
      <c r="C39" s="136" t="s">
        <v>62</v>
      </c>
      <c r="D39" s="136"/>
      <c r="E39" s="136"/>
      <c r="F39" s="136"/>
      <c r="G39" s="136"/>
      <c r="H39" s="136"/>
      <c r="I39" s="89"/>
    </row>
    <row r="40" spans="2:9" ht="12.75">
      <c r="B40" s="11" t="s">
        <v>79</v>
      </c>
      <c r="C40" s="136" t="s">
        <v>64</v>
      </c>
      <c r="D40" s="136"/>
      <c r="E40" s="136"/>
      <c r="F40" s="136"/>
      <c r="G40" s="136"/>
      <c r="H40" s="136"/>
      <c r="I40" s="89"/>
    </row>
    <row r="41" spans="2:9" ht="25.5" customHeight="1">
      <c r="B41" s="11" t="s">
        <v>80</v>
      </c>
      <c r="C41" s="137" t="s">
        <v>66</v>
      </c>
      <c r="D41" s="137"/>
      <c r="E41" s="137"/>
      <c r="F41" s="137"/>
      <c r="G41" s="137"/>
      <c r="H41" s="137"/>
      <c r="I41" s="89"/>
    </row>
    <row r="42" spans="2:9" ht="12.75">
      <c r="B42" s="11" t="s">
        <v>81</v>
      </c>
      <c r="C42" s="136" t="s">
        <v>68</v>
      </c>
      <c r="D42" s="136"/>
      <c r="E42" s="136"/>
      <c r="F42" s="136"/>
      <c r="G42" s="136"/>
      <c r="H42" s="136"/>
      <c r="I42" s="89"/>
    </row>
    <row r="43" spans="2:9" ht="12.75">
      <c r="B43" s="11" t="s">
        <v>82</v>
      </c>
      <c r="C43" s="136" t="s">
        <v>70</v>
      </c>
      <c r="D43" s="136"/>
      <c r="E43" s="136"/>
      <c r="F43" s="136"/>
      <c r="G43" s="136"/>
      <c r="H43" s="136"/>
      <c r="I43" s="89"/>
    </row>
    <row r="44" spans="2:9" ht="12.75">
      <c r="B44" s="12"/>
      <c r="C44" s="12"/>
      <c r="D44" s="12"/>
      <c r="E44" s="12"/>
      <c r="F44" s="12"/>
      <c r="G44" s="12"/>
      <c r="H44" s="12"/>
      <c r="I44" s="93"/>
    </row>
    <row r="45" spans="2:9" ht="12.75">
      <c r="B45" s="12"/>
      <c r="C45" s="12"/>
      <c r="D45" s="12"/>
      <c r="E45" s="12"/>
      <c r="F45" s="12"/>
      <c r="G45" s="12"/>
      <c r="H45" s="12"/>
      <c r="I45" s="93"/>
    </row>
    <row r="46" spans="2:9" ht="12.75">
      <c r="B46" s="12"/>
      <c r="C46" s="12"/>
      <c r="D46" s="12"/>
      <c r="E46" s="12"/>
      <c r="F46" s="12"/>
      <c r="G46" s="12"/>
      <c r="H46" s="12"/>
      <c r="I46" s="93"/>
    </row>
    <row r="47" spans="2:9" ht="12.75">
      <c r="B47" s="12"/>
      <c r="C47" s="12"/>
      <c r="D47" s="12"/>
      <c r="E47" s="12"/>
      <c r="F47" s="12"/>
      <c r="G47" s="12"/>
      <c r="H47" s="12"/>
      <c r="I47" s="93"/>
    </row>
    <row r="48" spans="2:9" ht="12.75">
      <c r="B48" s="12"/>
      <c r="C48" s="12"/>
      <c r="D48" s="12"/>
      <c r="E48" s="12"/>
      <c r="F48" s="12"/>
      <c r="G48" s="12"/>
      <c r="H48" s="12"/>
      <c r="I48" s="93"/>
    </row>
    <row r="49" spans="2:9" ht="12.75">
      <c r="B49" s="12"/>
      <c r="C49" s="12"/>
      <c r="D49" s="12"/>
      <c r="E49" s="12"/>
      <c r="F49" s="12"/>
      <c r="G49" s="12"/>
      <c r="H49" s="12"/>
      <c r="I49" s="93"/>
    </row>
    <row r="50" spans="2:9" ht="12.75">
      <c r="B50" s="12"/>
      <c r="C50" s="12"/>
      <c r="D50" s="12"/>
      <c r="E50" s="12"/>
      <c r="F50" s="12"/>
      <c r="G50" s="12"/>
      <c r="H50" s="12"/>
      <c r="I50" s="93"/>
    </row>
    <row r="51" spans="2:9" ht="12.75">
      <c r="B51" s="12"/>
      <c r="C51" s="12"/>
      <c r="D51" s="12"/>
      <c r="E51" s="12"/>
      <c r="F51" s="12"/>
      <c r="G51" s="12"/>
      <c r="H51" s="12"/>
      <c r="I51" s="93"/>
    </row>
    <row r="52" spans="2:9" ht="12.75">
      <c r="B52" s="12"/>
      <c r="C52" s="12"/>
      <c r="D52" s="12"/>
      <c r="E52" s="12"/>
      <c r="F52" s="12"/>
      <c r="G52" s="12"/>
      <c r="H52" s="12"/>
      <c r="I52" s="93"/>
    </row>
    <row r="53" spans="2:9" ht="12.75">
      <c r="B53" s="12"/>
      <c r="C53" s="12"/>
      <c r="D53" s="12"/>
      <c r="E53" s="12"/>
      <c r="F53" s="12"/>
      <c r="G53" s="12"/>
      <c r="H53" s="12"/>
      <c r="I53" s="93"/>
    </row>
    <row r="54" spans="2:9" ht="12.75">
      <c r="B54" s="12"/>
      <c r="C54" s="12"/>
      <c r="D54" s="12"/>
      <c r="E54" s="12"/>
      <c r="F54" s="12"/>
      <c r="G54" s="12"/>
      <c r="H54" s="12"/>
      <c r="I54" s="93"/>
    </row>
    <row r="55" spans="2:9" ht="12.75">
      <c r="B55" s="12"/>
      <c r="C55" s="12"/>
      <c r="D55" s="12"/>
      <c r="E55" s="12"/>
      <c r="F55" s="12"/>
      <c r="G55" s="12"/>
      <c r="H55" s="12"/>
      <c r="I55" s="93"/>
    </row>
    <row r="56" spans="2:9" ht="12.75">
      <c r="B56" s="12"/>
      <c r="C56" s="12"/>
      <c r="D56" s="12"/>
      <c r="E56" s="12"/>
      <c r="F56" s="12"/>
      <c r="G56" s="12"/>
      <c r="H56" s="12"/>
      <c r="I56" s="93"/>
    </row>
    <row r="57" spans="2:9" ht="12.75">
      <c r="B57" s="12"/>
      <c r="C57" s="12"/>
      <c r="D57" s="12"/>
      <c r="E57" s="12"/>
      <c r="F57" s="12"/>
      <c r="G57" s="12"/>
      <c r="H57" s="12"/>
      <c r="I57" s="93"/>
    </row>
    <row r="58" spans="2:9" ht="12.75">
      <c r="B58" s="12"/>
      <c r="C58" s="12"/>
      <c r="D58" s="12"/>
      <c r="E58" s="12"/>
      <c r="F58" s="12"/>
      <c r="G58" s="12"/>
      <c r="H58" s="12"/>
      <c r="I58" s="93"/>
    </row>
    <row r="59" spans="2:9" ht="12.75">
      <c r="B59" s="12"/>
      <c r="C59" s="12"/>
      <c r="D59" s="12"/>
      <c r="E59" s="12"/>
      <c r="F59" s="12"/>
      <c r="G59" s="12"/>
      <c r="H59" s="12"/>
      <c r="I59" s="93"/>
    </row>
    <row r="60" spans="2:9" ht="12.75">
      <c r="B60" s="2"/>
      <c r="C60" s="2"/>
      <c r="D60" s="2"/>
      <c r="E60" s="2"/>
      <c r="F60" s="2"/>
      <c r="G60" s="2"/>
      <c r="H60" s="2"/>
      <c r="I60" s="94"/>
    </row>
  </sheetData>
  <sheetProtection/>
  <mergeCells count="42">
    <mergeCell ref="D2:F2"/>
    <mergeCell ref="C27:H27"/>
    <mergeCell ref="C40:H40"/>
    <mergeCell ref="C32:H32"/>
    <mergeCell ref="C8:H8"/>
    <mergeCell ref="C11:H11"/>
    <mergeCell ref="C20:H20"/>
    <mergeCell ref="C38:H38"/>
    <mergeCell ref="C25:H25"/>
    <mergeCell ref="C26:H26"/>
    <mergeCell ref="C39:H39"/>
    <mergeCell ref="C28:H28"/>
    <mergeCell ref="C18:H18"/>
    <mergeCell ref="C23:H23"/>
    <mergeCell ref="C37:H37"/>
    <mergeCell ref="B17:H17"/>
    <mergeCell ref="C13:H13"/>
    <mergeCell ref="C21:H21"/>
    <mergeCell ref="C9:H9"/>
    <mergeCell ref="C14:H14"/>
    <mergeCell ref="C10:H10"/>
    <mergeCell ref="C19:H19"/>
    <mergeCell ref="C43:H43"/>
    <mergeCell ref="C33:H33"/>
    <mergeCell ref="C34:H34"/>
    <mergeCell ref="C35:H35"/>
    <mergeCell ref="C36:H36"/>
    <mergeCell ref="C24:H24"/>
    <mergeCell ref="C41:H41"/>
    <mergeCell ref="C31:H31"/>
    <mergeCell ref="C30:H30"/>
    <mergeCell ref="C42:H42"/>
    <mergeCell ref="C1:H1"/>
    <mergeCell ref="C4:H4"/>
    <mergeCell ref="C6:H6"/>
    <mergeCell ref="C16:H16"/>
    <mergeCell ref="C12:H12"/>
    <mergeCell ref="C29:H29"/>
    <mergeCell ref="C7:H7"/>
    <mergeCell ref="C22:H22"/>
    <mergeCell ref="C15:H15"/>
    <mergeCell ref="B5:H5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M11" sqref="M11"/>
    </sheetView>
  </sheetViews>
  <sheetFormatPr defaultColWidth="9.00390625" defaultRowHeight="12.75"/>
  <cols>
    <col min="9" max="9" width="12.875" style="87" customWidth="1"/>
    <col min="12" max="12" width="8.375" style="0" bestFit="1" customWidth="1"/>
  </cols>
  <sheetData>
    <row r="1" spans="2:9" ht="12.75">
      <c r="B1" s="141" t="s">
        <v>83</v>
      </c>
      <c r="C1" s="141"/>
      <c r="D1" s="141"/>
      <c r="E1" s="141"/>
      <c r="F1" s="141"/>
      <c r="G1" s="141"/>
      <c r="H1" s="141"/>
      <c r="I1" s="95">
        <f>I3+I4+I19</f>
        <v>586899.8</v>
      </c>
    </row>
    <row r="2" spans="2:9" ht="12.75">
      <c r="B2" s="9"/>
      <c r="C2" s="136" t="s">
        <v>30</v>
      </c>
      <c r="D2" s="136"/>
      <c r="E2" s="136"/>
      <c r="F2" s="136"/>
      <c r="G2" s="136"/>
      <c r="H2" s="136"/>
      <c r="I2" s="91"/>
    </row>
    <row r="3" spans="2:9" ht="12.75">
      <c r="B3" s="13" t="s">
        <v>84</v>
      </c>
      <c r="C3" s="139" t="s">
        <v>85</v>
      </c>
      <c r="D3" s="139"/>
      <c r="E3" s="139"/>
      <c r="F3" s="139"/>
      <c r="G3" s="139"/>
      <c r="H3" s="139"/>
      <c r="I3" s="96"/>
    </row>
    <row r="4" spans="2:9" ht="38.25" customHeight="1">
      <c r="B4" s="13" t="s">
        <v>86</v>
      </c>
      <c r="C4" s="140" t="s">
        <v>87</v>
      </c>
      <c r="D4" s="140"/>
      <c r="E4" s="140"/>
      <c r="F4" s="140"/>
      <c r="G4" s="140"/>
      <c r="H4" s="140"/>
      <c r="I4" s="97">
        <f>I6+I7+I8+I9+I10+I11+I12+I13+I14+I15+I16+I17+I18</f>
        <v>583406</v>
      </c>
    </row>
    <row r="5" spans="2:9" ht="12.75">
      <c r="B5" s="13"/>
      <c r="C5" s="136" t="s">
        <v>32</v>
      </c>
      <c r="D5" s="136"/>
      <c r="E5" s="136"/>
      <c r="F5" s="136"/>
      <c r="G5" s="136"/>
      <c r="H5" s="136"/>
      <c r="I5" s="96"/>
    </row>
    <row r="6" spans="2:9" ht="12.75">
      <c r="B6" s="13" t="s">
        <v>88</v>
      </c>
      <c r="C6" s="139" t="s">
        <v>89</v>
      </c>
      <c r="D6" s="139"/>
      <c r="E6" s="139"/>
      <c r="F6" s="139"/>
      <c r="G6" s="139"/>
      <c r="H6" s="139"/>
      <c r="I6" s="96"/>
    </row>
    <row r="7" spans="2:9" ht="12.75">
      <c r="B7" s="13" t="s">
        <v>90</v>
      </c>
      <c r="C7" s="139" t="s">
        <v>91</v>
      </c>
      <c r="D7" s="139"/>
      <c r="E7" s="139"/>
      <c r="F7" s="139"/>
      <c r="G7" s="139"/>
      <c r="H7" s="139"/>
      <c r="I7" s="96"/>
    </row>
    <row r="8" spans="2:9" ht="12.75">
      <c r="B8" s="13" t="s">
        <v>92</v>
      </c>
      <c r="C8" s="139" t="s">
        <v>93</v>
      </c>
      <c r="D8" s="139"/>
      <c r="E8" s="139"/>
      <c r="F8" s="139"/>
      <c r="G8" s="139"/>
      <c r="H8" s="139"/>
      <c r="I8" s="96"/>
    </row>
    <row r="9" spans="2:9" ht="12.75">
      <c r="B9" s="13" t="s">
        <v>94</v>
      </c>
      <c r="C9" s="139" t="s">
        <v>95</v>
      </c>
      <c r="D9" s="139"/>
      <c r="E9" s="139"/>
      <c r="F9" s="139"/>
      <c r="G9" s="139"/>
      <c r="H9" s="139"/>
      <c r="I9" s="96">
        <v>116589.29</v>
      </c>
    </row>
    <row r="10" spans="2:9" ht="12.75">
      <c r="B10" s="13" t="s">
        <v>96</v>
      </c>
      <c r="C10" s="139" t="s">
        <v>97</v>
      </c>
      <c r="D10" s="139"/>
      <c r="E10" s="139"/>
      <c r="F10" s="139"/>
      <c r="G10" s="139"/>
      <c r="H10" s="139"/>
      <c r="I10" s="96">
        <v>40031</v>
      </c>
    </row>
    <row r="11" spans="2:9" ht="12.75">
      <c r="B11" s="13" t="s">
        <v>98</v>
      </c>
      <c r="C11" s="139" t="s">
        <v>99</v>
      </c>
      <c r="D11" s="139"/>
      <c r="E11" s="139"/>
      <c r="F11" s="139"/>
      <c r="G11" s="139"/>
      <c r="H11" s="139"/>
      <c r="I11" s="96">
        <v>74800</v>
      </c>
    </row>
    <row r="12" spans="2:9" ht="12.75">
      <c r="B12" s="13" t="s">
        <v>100</v>
      </c>
      <c r="C12" s="139" t="s">
        <v>101</v>
      </c>
      <c r="D12" s="139"/>
      <c r="E12" s="139"/>
      <c r="F12" s="139"/>
      <c r="G12" s="139"/>
      <c r="H12" s="139"/>
      <c r="I12" s="96"/>
    </row>
    <row r="13" spans="2:9" ht="12.75">
      <c r="B13" s="13" t="s">
        <v>102</v>
      </c>
      <c r="C13" s="139" t="s">
        <v>103</v>
      </c>
      <c r="D13" s="139"/>
      <c r="E13" s="139"/>
      <c r="F13" s="139"/>
      <c r="G13" s="139"/>
      <c r="H13" s="139"/>
      <c r="I13" s="96"/>
    </row>
    <row r="14" spans="2:9" ht="12.75">
      <c r="B14" s="13" t="s">
        <v>104</v>
      </c>
      <c r="C14" s="139" t="s">
        <v>105</v>
      </c>
      <c r="D14" s="139"/>
      <c r="E14" s="139"/>
      <c r="F14" s="139"/>
      <c r="G14" s="139"/>
      <c r="H14" s="139"/>
      <c r="I14" s="96"/>
    </row>
    <row r="15" spans="2:9" ht="12.75">
      <c r="B15" s="13" t="s">
        <v>106</v>
      </c>
      <c r="C15" s="139" t="s">
        <v>107</v>
      </c>
      <c r="D15" s="139"/>
      <c r="E15" s="139"/>
      <c r="F15" s="139"/>
      <c r="G15" s="139"/>
      <c r="H15" s="139"/>
      <c r="I15" s="96">
        <f>26879.11+3060+3833.6</f>
        <v>33772.71</v>
      </c>
    </row>
    <row r="16" spans="2:9" ht="12.75">
      <c r="B16" s="13" t="s">
        <v>108</v>
      </c>
      <c r="C16" s="139" t="s">
        <v>109</v>
      </c>
      <c r="D16" s="139"/>
      <c r="E16" s="139"/>
      <c r="F16" s="139"/>
      <c r="G16" s="139"/>
      <c r="H16" s="139"/>
      <c r="I16" s="96"/>
    </row>
    <row r="17" spans="2:9" ht="12.75">
      <c r="B17" s="13" t="s">
        <v>110</v>
      </c>
      <c r="C17" s="139" t="s">
        <v>111</v>
      </c>
      <c r="D17" s="139"/>
      <c r="E17" s="139"/>
      <c r="F17" s="139"/>
      <c r="G17" s="139"/>
      <c r="H17" s="139"/>
      <c r="I17" s="96">
        <v>318213</v>
      </c>
    </row>
    <row r="18" spans="2:9" ht="12.75">
      <c r="B18" s="13" t="s">
        <v>112</v>
      </c>
      <c r="C18" s="139" t="s">
        <v>113</v>
      </c>
      <c r="D18" s="139"/>
      <c r="E18" s="139"/>
      <c r="F18" s="139"/>
      <c r="G18" s="139"/>
      <c r="H18" s="139"/>
      <c r="I18" s="96"/>
    </row>
    <row r="19" spans="2:9" ht="38.25" customHeight="1">
      <c r="B19" s="13" t="s">
        <v>114</v>
      </c>
      <c r="C19" s="140" t="s">
        <v>115</v>
      </c>
      <c r="D19" s="140"/>
      <c r="E19" s="140"/>
      <c r="F19" s="140"/>
      <c r="G19" s="140"/>
      <c r="H19" s="140"/>
      <c r="I19" s="98">
        <f>I21+I22+I23+I24+I25+I26+I27+I28+I29+I30+I31+I32+I33</f>
        <v>3493.8</v>
      </c>
    </row>
    <row r="20" spans="2:9" ht="12.75">
      <c r="B20" s="13"/>
      <c r="C20" s="136" t="s">
        <v>32</v>
      </c>
      <c r="D20" s="136"/>
      <c r="E20" s="136"/>
      <c r="F20" s="136"/>
      <c r="G20" s="136"/>
      <c r="H20" s="136"/>
      <c r="I20" s="96"/>
    </row>
    <row r="21" spans="2:9" ht="12.75">
      <c r="B21" s="13" t="s">
        <v>116</v>
      </c>
      <c r="C21" s="139" t="s">
        <v>89</v>
      </c>
      <c r="D21" s="139"/>
      <c r="E21" s="139"/>
      <c r="F21" s="139"/>
      <c r="G21" s="139"/>
      <c r="H21" s="139"/>
      <c r="I21" s="96"/>
    </row>
    <row r="22" spans="2:9" ht="12.75">
      <c r="B22" s="13" t="s">
        <v>117</v>
      </c>
      <c r="C22" s="139" t="s">
        <v>91</v>
      </c>
      <c r="D22" s="139"/>
      <c r="E22" s="139"/>
      <c r="F22" s="139"/>
      <c r="G22" s="139"/>
      <c r="H22" s="139"/>
      <c r="I22" s="96"/>
    </row>
    <row r="23" spans="2:9" ht="12.75">
      <c r="B23" s="13" t="s">
        <v>118</v>
      </c>
      <c r="C23" s="139" t="s">
        <v>93</v>
      </c>
      <c r="D23" s="139"/>
      <c r="E23" s="139"/>
      <c r="F23" s="139"/>
      <c r="G23" s="139"/>
      <c r="H23" s="139"/>
      <c r="I23" s="96"/>
    </row>
    <row r="24" spans="2:9" ht="12.75">
      <c r="B24" s="13" t="s">
        <v>119</v>
      </c>
      <c r="C24" s="139" t="s">
        <v>95</v>
      </c>
      <c r="D24" s="139"/>
      <c r="E24" s="139"/>
      <c r="F24" s="139"/>
      <c r="G24" s="139"/>
      <c r="H24" s="139"/>
      <c r="I24" s="96"/>
    </row>
    <row r="25" spans="2:9" ht="12.75">
      <c r="B25" s="13" t="s">
        <v>120</v>
      </c>
      <c r="C25" s="139" t="s">
        <v>97</v>
      </c>
      <c r="D25" s="139"/>
      <c r="E25" s="139"/>
      <c r="F25" s="139"/>
      <c r="G25" s="139"/>
      <c r="H25" s="139"/>
      <c r="I25" s="96"/>
    </row>
    <row r="26" spans="2:9" ht="12.75">
      <c r="B26" s="13" t="s">
        <v>121</v>
      </c>
      <c r="C26" s="139" t="s">
        <v>99</v>
      </c>
      <c r="D26" s="139"/>
      <c r="E26" s="139"/>
      <c r="F26" s="139"/>
      <c r="G26" s="139"/>
      <c r="H26" s="139"/>
      <c r="I26" s="96"/>
    </row>
    <row r="27" spans="2:9" ht="12.75">
      <c r="B27" s="13" t="s">
        <v>122</v>
      </c>
      <c r="C27" s="139" t="s">
        <v>101</v>
      </c>
      <c r="D27" s="139"/>
      <c r="E27" s="139"/>
      <c r="F27" s="139"/>
      <c r="G27" s="139"/>
      <c r="H27" s="139"/>
      <c r="I27" s="96"/>
    </row>
    <row r="28" spans="2:9" ht="12.75">
      <c r="B28" s="13" t="s">
        <v>123</v>
      </c>
      <c r="C28" s="139" t="s">
        <v>103</v>
      </c>
      <c r="D28" s="139"/>
      <c r="E28" s="139"/>
      <c r="F28" s="139"/>
      <c r="G28" s="139"/>
      <c r="H28" s="139"/>
      <c r="I28" s="96"/>
    </row>
    <row r="29" spans="2:9" ht="12.75">
      <c r="B29" s="13" t="s">
        <v>124</v>
      </c>
      <c r="C29" s="139" t="s">
        <v>107</v>
      </c>
      <c r="D29" s="139"/>
      <c r="E29" s="139"/>
      <c r="F29" s="139"/>
      <c r="G29" s="139"/>
      <c r="H29" s="139"/>
      <c r="I29" s="96">
        <v>3493.8</v>
      </c>
    </row>
    <row r="30" spans="2:9" ht="12.75">
      <c r="B30" s="13" t="s">
        <v>125</v>
      </c>
      <c r="C30" s="139" t="s">
        <v>126</v>
      </c>
      <c r="D30" s="139"/>
      <c r="E30" s="139"/>
      <c r="F30" s="139"/>
      <c r="G30" s="139"/>
      <c r="H30" s="139"/>
      <c r="I30" s="96"/>
    </row>
    <row r="31" spans="2:9" ht="12.75">
      <c r="B31" s="13" t="s">
        <v>127</v>
      </c>
      <c r="C31" s="139" t="s">
        <v>109</v>
      </c>
      <c r="D31" s="139"/>
      <c r="E31" s="139"/>
      <c r="F31" s="139"/>
      <c r="G31" s="139"/>
      <c r="H31" s="139"/>
      <c r="I31" s="96"/>
    </row>
    <row r="32" spans="2:9" ht="12.75">
      <c r="B32" s="13" t="s">
        <v>128</v>
      </c>
      <c r="C32" s="139" t="s">
        <v>111</v>
      </c>
      <c r="D32" s="139"/>
      <c r="E32" s="139"/>
      <c r="F32" s="139"/>
      <c r="G32" s="139"/>
      <c r="H32" s="139"/>
      <c r="I32" s="96"/>
    </row>
    <row r="33" spans="2:9" ht="12.75">
      <c r="B33" s="13" t="s">
        <v>129</v>
      </c>
      <c r="C33" s="139" t="s">
        <v>113</v>
      </c>
      <c r="D33" s="139"/>
      <c r="E33" s="139"/>
      <c r="F33" s="139"/>
      <c r="G33" s="139"/>
      <c r="H33" s="139"/>
      <c r="I33" s="96"/>
    </row>
  </sheetData>
  <sheetProtection/>
  <mergeCells count="33">
    <mergeCell ref="C31:H31"/>
    <mergeCell ref="C33:H33"/>
    <mergeCell ref="C25:H25"/>
    <mergeCell ref="C26:H26"/>
    <mergeCell ref="C27:H27"/>
    <mergeCell ref="C28:H28"/>
    <mergeCell ref="C29:H29"/>
    <mergeCell ref="C30:H30"/>
    <mergeCell ref="C32:H32"/>
    <mergeCell ref="C23:H23"/>
    <mergeCell ref="C24:H24"/>
    <mergeCell ref="C13:H13"/>
    <mergeCell ref="C21:H21"/>
    <mergeCell ref="C22:H22"/>
    <mergeCell ref="C17:H17"/>
    <mergeCell ref="C18:H18"/>
    <mergeCell ref="C16:H16"/>
    <mergeCell ref="C19:H19"/>
    <mergeCell ref="C20:H20"/>
    <mergeCell ref="C15:H15"/>
    <mergeCell ref="C6:H6"/>
    <mergeCell ref="C7:H7"/>
    <mergeCell ref="C8:H8"/>
    <mergeCell ref="C9:H9"/>
    <mergeCell ref="C11:H11"/>
    <mergeCell ref="C12:H12"/>
    <mergeCell ref="C10:H10"/>
    <mergeCell ref="C5:H5"/>
    <mergeCell ref="C2:H2"/>
    <mergeCell ref="C3:H3"/>
    <mergeCell ref="C4:H4"/>
    <mergeCell ref="C14:H14"/>
    <mergeCell ref="B1:H1"/>
  </mergeCells>
  <printOptions/>
  <pageMargins left="0.5905511811023623" right="0.3937007874015748" top="0.98425196850393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61" sqref="F61"/>
    </sheetView>
  </sheetViews>
  <sheetFormatPr defaultColWidth="1.37890625" defaultRowHeight="12.75"/>
  <cols>
    <col min="1" max="1" width="31.25390625" style="31" customWidth="1"/>
    <col min="2" max="2" width="6.125" style="31" customWidth="1"/>
    <col min="3" max="3" width="7.25390625" style="31" customWidth="1"/>
    <col min="4" max="4" width="7.75390625" style="31" customWidth="1"/>
    <col min="5" max="5" width="12.625" style="31" customWidth="1"/>
    <col min="6" max="6" width="11.875" style="106" customWidth="1"/>
    <col min="7" max="7" width="11.75390625" style="106" customWidth="1"/>
    <col min="8" max="8" width="11.875" style="106" customWidth="1"/>
    <col min="9" max="9" width="11.625" style="31" customWidth="1"/>
    <col min="10" max="12" width="10.75390625" style="109" customWidth="1"/>
    <col min="13" max="14" width="11.75390625" style="31" customWidth="1"/>
    <col min="15" max="16" width="10.75390625" style="31" customWidth="1"/>
    <col min="17" max="16384" width="1.37890625" style="31" customWidth="1"/>
  </cols>
  <sheetData>
    <row r="1" spans="6:12" s="29" customFormat="1" ht="12" customHeight="1">
      <c r="F1" s="99"/>
      <c r="G1" s="99"/>
      <c r="H1" s="99"/>
      <c r="J1" s="107"/>
      <c r="K1" s="107"/>
      <c r="L1" s="107"/>
    </row>
    <row r="2" spans="1:16" ht="15.75">
      <c r="A2" s="142" t="s">
        <v>130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5:10" ht="15.75" hidden="1">
      <c r="E3" s="32"/>
      <c r="F3" s="100" t="s">
        <v>166</v>
      </c>
      <c r="G3" s="143"/>
      <c r="H3" s="143"/>
      <c r="I3" s="143"/>
      <c r="J3" s="108" t="s">
        <v>265</v>
      </c>
    </row>
    <row r="4" spans="6:12" s="28" customFormat="1" ht="12.75">
      <c r="F4" s="101"/>
      <c r="G4" s="101"/>
      <c r="H4" s="101"/>
      <c r="J4" s="110"/>
      <c r="K4" s="110"/>
      <c r="L4" s="110"/>
    </row>
    <row r="5" spans="1:16" s="33" customFormat="1" ht="51.75" customHeight="1">
      <c r="A5" s="144" t="s">
        <v>27</v>
      </c>
      <c r="B5" s="145" t="s">
        <v>241</v>
      </c>
      <c r="C5" s="145" t="s">
        <v>267</v>
      </c>
      <c r="D5" s="145"/>
      <c r="E5" s="144" t="s">
        <v>168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s="33" customFormat="1" ht="17.25" customHeight="1">
      <c r="A6" s="144"/>
      <c r="B6" s="145"/>
      <c r="C6" s="144" t="s">
        <v>280</v>
      </c>
      <c r="D6" s="144" t="s">
        <v>281</v>
      </c>
      <c r="E6" s="144" t="s">
        <v>282</v>
      </c>
      <c r="F6" s="144" t="s">
        <v>32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s="33" customFormat="1" ht="106.5" customHeight="1">
      <c r="A7" s="144"/>
      <c r="B7" s="145"/>
      <c r="C7" s="144"/>
      <c r="D7" s="144"/>
      <c r="E7" s="144"/>
      <c r="F7" s="153" t="s">
        <v>283</v>
      </c>
      <c r="G7" s="153"/>
      <c r="H7" s="153"/>
      <c r="I7" s="145" t="s">
        <v>284</v>
      </c>
      <c r="J7" s="154" t="s">
        <v>285</v>
      </c>
      <c r="K7" s="154"/>
      <c r="L7" s="154"/>
      <c r="M7" s="145" t="s">
        <v>286</v>
      </c>
      <c r="N7" s="145" t="s">
        <v>287</v>
      </c>
      <c r="O7" s="145" t="s">
        <v>288</v>
      </c>
      <c r="P7" s="145"/>
    </row>
    <row r="8" spans="1:16" s="33" customFormat="1" ht="14.25" customHeight="1">
      <c r="A8" s="144"/>
      <c r="B8" s="145"/>
      <c r="C8" s="144"/>
      <c r="D8" s="144"/>
      <c r="E8" s="144"/>
      <c r="F8" s="147" t="s">
        <v>173</v>
      </c>
      <c r="G8" s="147" t="s">
        <v>32</v>
      </c>
      <c r="H8" s="147"/>
      <c r="I8" s="145"/>
      <c r="J8" s="148" t="s">
        <v>173</v>
      </c>
      <c r="K8" s="149" t="s">
        <v>32</v>
      </c>
      <c r="L8" s="149"/>
      <c r="M8" s="145"/>
      <c r="N8" s="145"/>
      <c r="O8" s="144" t="s">
        <v>169</v>
      </c>
      <c r="P8" s="144" t="s">
        <v>289</v>
      </c>
    </row>
    <row r="9" spans="1:16" s="33" customFormat="1" ht="26.25" customHeight="1">
      <c r="A9" s="144"/>
      <c r="B9" s="145"/>
      <c r="C9" s="144"/>
      <c r="D9" s="144"/>
      <c r="E9" s="144"/>
      <c r="F9" s="147"/>
      <c r="G9" s="102" t="s">
        <v>290</v>
      </c>
      <c r="H9" s="102" t="s">
        <v>291</v>
      </c>
      <c r="I9" s="145"/>
      <c r="J9" s="148"/>
      <c r="K9" s="111" t="s">
        <v>290</v>
      </c>
      <c r="L9" s="111" t="s">
        <v>291</v>
      </c>
      <c r="M9" s="145"/>
      <c r="N9" s="145"/>
      <c r="O9" s="144"/>
      <c r="P9" s="144"/>
    </row>
    <row r="10" spans="1:16" s="33" customFormat="1" ht="12">
      <c r="A10" s="60">
        <v>1</v>
      </c>
      <c r="B10" s="60">
        <v>2</v>
      </c>
      <c r="C10" s="60">
        <v>3</v>
      </c>
      <c r="D10" s="60">
        <v>3</v>
      </c>
      <c r="E10" s="60">
        <v>4</v>
      </c>
      <c r="F10" s="103">
        <v>5</v>
      </c>
      <c r="G10" s="103"/>
      <c r="H10" s="103"/>
      <c r="I10" s="61" t="s">
        <v>170</v>
      </c>
      <c r="J10" s="112">
        <v>6</v>
      </c>
      <c r="K10" s="112"/>
      <c r="L10" s="112"/>
      <c r="M10" s="60">
        <v>7</v>
      </c>
      <c r="N10" s="60">
        <v>8</v>
      </c>
      <c r="O10" s="60">
        <v>9</v>
      </c>
      <c r="P10" s="60">
        <v>10</v>
      </c>
    </row>
    <row r="11" spans="1:16" s="119" customFormat="1" ht="12.75">
      <c r="A11" s="116" t="s">
        <v>292</v>
      </c>
      <c r="B11" s="117" t="s">
        <v>171</v>
      </c>
      <c r="C11" s="117" t="s">
        <v>172</v>
      </c>
      <c r="D11" s="117" t="s">
        <v>172</v>
      </c>
      <c r="E11" s="118">
        <f>F11+I11+J11+M11+N11+O11</f>
        <v>7407506.760000001</v>
      </c>
      <c r="F11" s="118">
        <f>G11+H11</f>
        <v>6990754.65</v>
      </c>
      <c r="G11" s="118">
        <f>G14</f>
        <v>882401.5</v>
      </c>
      <c r="H11" s="118">
        <f>H14</f>
        <v>6108353.15</v>
      </c>
      <c r="I11" s="118">
        <f>I13+I14+I15+I16+I17+I18+I19</f>
        <v>0</v>
      </c>
      <c r="J11" s="118">
        <f>K11+L11</f>
        <v>333052.11</v>
      </c>
      <c r="K11" s="118">
        <f>K17</f>
        <v>183052.11</v>
      </c>
      <c r="L11" s="118">
        <f>L17</f>
        <v>150000</v>
      </c>
      <c r="M11" s="118">
        <f>M17</f>
        <v>0</v>
      </c>
      <c r="N11" s="118">
        <f>N14</f>
        <v>0</v>
      </c>
      <c r="O11" s="118">
        <f>O13+O14+O15+O16+O18+O19</f>
        <v>83700</v>
      </c>
      <c r="P11" s="118">
        <f>P14+P18</f>
        <v>0</v>
      </c>
    </row>
    <row r="12" spans="1:16" s="28" customFormat="1" ht="12.75">
      <c r="A12" s="62" t="s">
        <v>174</v>
      </c>
      <c r="B12" s="34"/>
      <c r="C12" s="34"/>
      <c r="D12" s="34"/>
      <c r="E12" s="78">
        <f>F12+I12+J12+M12+N12+O12</f>
        <v>0</v>
      </c>
      <c r="F12" s="104"/>
      <c r="G12" s="104"/>
      <c r="H12" s="104"/>
      <c r="I12" s="79"/>
      <c r="J12" s="114"/>
      <c r="K12" s="114"/>
      <c r="L12" s="114"/>
      <c r="M12" s="79"/>
      <c r="N12" s="79"/>
      <c r="O12" s="79"/>
      <c r="P12" s="79"/>
    </row>
    <row r="13" spans="1:16" s="35" customFormat="1" ht="12.75">
      <c r="A13" s="63" t="s">
        <v>176</v>
      </c>
      <c r="B13" s="56" t="s">
        <v>175</v>
      </c>
      <c r="C13" s="56" t="s">
        <v>177</v>
      </c>
      <c r="D13" s="56" t="s">
        <v>172</v>
      </c>
      <c r="E13" s="78">
        <f>I13+O13</f>
        <v>0</v>
      </c>
      <c r="F13" s="105" t="s">
        <v>172</v>
      </c>
      <c r="G13" s="105" t="s">
        <v>172</v>
      </c>
      <c r="H13" s="105" t="s">
        <v>172</v>
      </c>
      <c r="I13" s="46"/>
      <c r="J13" s="115" t="s">
        <v>172</v>
      </c>
      <c r="K13" s="115" t="s">
        <v>172</v>
      </c>
      <c r="L13" s="115" t="s">
        <v>172</v>
      </c>
      <c r="M13" s="46" t="s">
        <v>172</v>
      </c>
      <c r="N13" s="46" t="s">
        <v>172</v>
      </c>
      <c r="O13" s="46"/>
      <c r="P13" s="46" t="s">
        <v>172</v>
      </c>
    </row>
    <row r="14" spans="1:16" s="35" customFormat="1" ht="12.75">
      <c r="A14" s="63" t="s">
        <v>293</v>
      </c>
      <c r="B14" s="56" t="s">
        <v>177</v>
      </c>
      <c r="C14" s="56" t="s">
        <v>178</v>
      </c>
      <c r="D14" s="56" t="s">
        <v>172</v>
      </c>
      <c r="E14" s="78">
        <f>F14+I14+N14+O14</f>
        <v>7074454.65</v>
      </c>
      <c r="F14" s="104">
        <f>G14+H14</f>
        <v>6990754.65</v>
      </c>
      <c r="G14" s="104">
        <f>G20</f>
        <v>882401.5</v>
      </c>
      <c r="H14" s="104">
        <f>H20</f>
        <v>6108353.15</v>
      </c>
      <c r="I14" s="80"/>
      <c r="J14" s="115" t="s">
        <v>172</v>
      </c>
      <c r="K14" s="115" t="s">
        <v>172</v>
      </c>
      <c r="L14" s="115" t="s">
        <v>172</v>
      </c>
      <c r="M14" s="46" t="s">
        <v>172</v>
      </c>
      <c r="N14" s="80"/>
      <c r="O14" s="80">
        <v>83700</v>
      </c>
      <c r="P14" s="80"/>
    </row>
    <row r="15" spans="1:16" s="35" customFormat="1" ht="28.5" customHeight="1">
      <c r="A15" s="64" t="s">
        <v>294</v>
      </c>
      <c r="B15" s="56" t="s">
        <v>178</v>
      </c>
      <c r="C15" s="56" t="s">
        <v>179</v>
      </c>
      <c r="D15" s="56" t="s">
        <v>172</v>
      </c>
      <c r="E15" s="78">
        <f>I15+O15</f>
        <v>0</v>
      </c>
      <c r="F15" s="105" t="s">
        <v>172</v>
      </c>
      <c r="G15" s="105" t="s">
        <v>172</v>
      </c>
      <c r="H15" s="105" t="s">
        <v>172</v>
      </c>
      <c r="I15" s="80"/>
      <c r="J15" s="115" t="s">
        <v>172</v>
      </c>
      <c r="K15" s="115" t="s">
        <v>172</v>
      </c>
      <c r="L15" s="115" t="s">
        <v>172</v>
      </c>
      <c r="M15" s="46" t="s">
        <v>172</v>
      </c>
      <c r="N15" s="46" t="s">
        <v>172</v>
      </c>
      <c r="O15" s="80"/>
      <c r="P15" s="46" t="s">
        <v>172</v>
      </c>
    </row>
    <row r="16" spans="1:16" s="35" customFormat="1" ht="66.75" customHeight="1">
      <c r="A16" s="64" t="s">
        <v>295</v>
      </c>
      <c r="B16" s="56" t="s">
        <v>179</v>
      </c>
      <c r="C16" s="56" t="s">
        <v>180</v>
      </c>
      <c r="D16" s="56" t="s">
        <v>172</v>
      </c>
      <c r="E16" s="78">
        <f>I16+O16</f>
        <v>0</v>
      </c>
      <c r="F16" s="105" t="s">
        <v>172</v>
      </c>
      <c r="G16" s="105" t="s">
        <v>172</v>
      </c>
      <c r="H16" s="105" t="s">
        <v>172</v>
      </c>
      <c r="I16" s="80"/>
      <c r="J16" s="115" t="s">
        <v>172</v>
      </c>
      <c r="K16" s="115" t="s">
        <v>172</v>
      </c>
      <c r="L16" s="115" t="s">
        <v>172</v>
      </c>
      <c r="M16" s="46" t="s">
        <v>172</v>
      </c>
      <c r="N16" s="46" t="s">
        <v>172</v>
      </c>
      <c r="O16" s="80"/>
      <c r="P16" s="46" t="s">
        <v>172</v>
      </c>
    </row>
    <row r="17" spans="1:16" s="35" customFormat="1" ht="27.75" customHeight="1">
      <c r="A17" s="64" t="s">
        <v>296</v>
      </c>
      <c r="B17" s="56" t="s">
        <v>180</v>
      </c>
      <c r="C17" s="56" t="s">
        <v>183</v>
      </c>
      <c r="D17" s="56" t="s">
        <v>172</v>
      </c>
      <c r="E17" s="78">
        <f>I17+J17+M17</f>
        <v>333052.11</v>
      </c>
      <c r="F17" s="105" t="s">
        <v>172</v>
      </c>
      <c r="G17" s="105" t="s">
        <v>172</v>
      </c>
      <c r="H17" s="105" t="s">
        <v>172</v>
      </c>
      <c r="I17" s="80"/>
      <c r="J17" s="113">
        <f>K17+L17</f>
        <v>333052.11</v>
      </c>
      <c r="K17" s="114">
        <f>122600+60452.11</f>
        <v>183052.11</v>
      </c>
      <c r="L17" s="114">
        <v>150000</v>
      </c>
      <c r="M17" s="80"/>
      <c r="N17" s="46" t="s">
        <v>172</v>
      </c>
      <c r="O17" s="46" t="s">
        <v>172</v>
      </c>
      <c r="P17" s="46" t="s">
        <v>172</v>
      </c>
    </row>
    <row r="18" spans="1:16" s="35" customFormat="1" ht="16.5" customHeight="1">
      <c r="A18" s="63" t="s">
        <v>181</v>
      </c>
      <c r="B18" s="56" t="s">
        <v>182</v>
      </c>
      <c r="C18" s="56" t="s">
        <v>183</v>
      </c>
      <c r="D18" s="56" t="s">
        <v>172</v>
      </c>
      <c r="E18" s="78">
        <f>I18+O18</f>
        <v>0</v>
      </c>
      <c r="F18" s="105" t="s">
        <v>172</v>
      </c>
      <c r="G18" s="105" t="s">
        <v>172</v>
      </c>
      <c r="H18" s="105" t="s">
        <v>172</v>
      </c>
      <c r="I18" s="80"/>
      <c r="J18" s="115" t="s">
        <v>172</v>
      </c>
      <c r="K18" s="115" t="s">
        <v>172</v>
      </c>
      <c r="L18" s="115" t="s">
        <v>172</v>
      </c>
      <c r="M18" s="46" t="s">
        <v>172</v>
      </c>
      <c r="N18" s="46" t="s">
        <v>172</v>
      </c>
      <c r="O18" s="80"/>
      <c r="P18" s="80"/>
    </row>
    <row r="19" spans="1:16" s="35" customFormat="1" ht="12.75">
      <c r="A19" s="63" t="s">
        <v>297</v>
      </c>
      <c r="B19" s="56" t="s">
        <v>183</v>
      </c>
      <c r="C19" s="56" t="s">
        <v>172</v>
      </c>
      <c r="D19" s="56" t="s">
        <v>172</v>
      </c>
      <c r="E19" s="78">
        <f>I19+O19</f>
        <v>0</v>
      </c>
      <c r="F19" s="105" t="s">
        <v>172</v>
      </c>
      <c r="G19" s="105" t="s">
        <v>172</v>
      </c>
      <c r="H19" s="105" t="s">
        <v>172</v>
      </c>
      <c r="I19" s="80"/>
      <c r="J19" s="115" t="s">
        <v>172</v>
      </c>
      <c r="K19" s="115" t="s">
        <v>172</v>
      </c>
      <c r="L19" s="115" t="s">
        <v>172</v>
      </c>
      <c r="M19" s="46" t="s">
        <v>172</v>
      </c>
      <c r="N19" s="46" t="s">
        <v>172</v>
      </c>
      <c r="O19" s="80"/>
      <c r="P19" s="46" t="s">
        <v>172</v>
      </c>
    </row>
    <row r="20" spans="1:16" s="119" customFormat="1" ht="12.75">
      <c r="A20" s="116" t="s">
        <v>184</v>
      </c>
      <c r="B20" s="117" t="s">
        <v>185</v>
      </c>
      <c r="C20" s="117" t="s">
        <v>172</v>
      </c>
      <c r="D20" s="117" t="s">
        <v>172</v>
      </c>
      <c r="E20" s="118">
        <f aca="true" t="shared" si="0" ref="E20:E56">F20+I20+J20+M20+N20+O20</f>
        <v>7416440.260000001</v>
      </c>
      <c r="F20" s="118">
        <f aca="true" t="shared" si="1" ref="F20:F56">G20+H20</f>
        <v>6990754.65</v>
      </c>
      <c r="G20" s="118">
        <f>G22+G27+G28+G33+G34+G35+G47+G51</f>
        <v>882401.5</v>
      </c>
      <c r="H20" s="118">
        <f>H22+H27+H28+H33+H34+H35+H47+H51</f>
        <v>6108353.15</v>
      </c>
      <c r="I20" s="118">
        <f>I22+I27+I28+I33+I34+I35+I47+I51</f>
        <v>0</v>
      </c>
      <c r="J20" s="118">
        <f>K20+L20</f>
        <v>333052.11</v>
      </c>
      <c r="K20" s="118">
        <f>K22+K27+K28+K33+K34+K35+K47+K51</f>
        <v>183052.11</v>
      </c>
      <c r="L20" s="118">
        <f>L22+L27+L28+L33+L34+L35+L47+L51</f>
        <v>150000</v>
      </c>
      <c r="M20" s="118">
        <f>M22+M27+M28+M33+M34+M35+M47+M51</f>
        <v>0</v>
      </c>
      <c r="N20" s="118">
        <f>N22+N27+N28+N33+N34+N35+N47+N51</f>
        <v>0</v>
      </c>
      <c r="O20" s="118">
        <f>O22+O27+O28+O33+O34+O35+O47+O51</f>
        <v>92633.5</v>
      </c>
      <c r="P20" s="118"/>
    </row>
    <row r="21" spans="1:16" s="35" customFormat="1" ht="12.75">
      <c r="A21" s="63" t="s">
        <v>186</v>
      </c>
      <c r="B21" s="46"/>
      <c r="C21" s="56"/>
      <c r="D21" s="56"/>
      <c r="E21" s="78">
        <f t="shared" si="0"/>
        <v>0</v>
      </c>
      <c r="F21" s="104">
        <f t="shared" si="1"/>
        <v>0</v>
      </c>
      <c r="G21" s="104"/>
      <c r="H21" s="104"/>
      <c r="I21" s="80"/>
      <c r="J21" s="114">
        <f aca="true" t="shared" si="2" ref="J21:J56">K21+L21</f>
        <v>0</v>
      </c>
      <c r="K21" s="114"/>
      <c r="L21" s="114"/>
      <c r="M21" s="80"/>
      <c r="N21" s="80"/>
      <c r="O21" s="80"/>
      <c r="P21" s="80"/>
    </row>
    <row r="22" spans="1:16" s="35" customFormat="1" ht="12.75">
      <c r="A22" s="63" t="s">
        <v>188</v>
      </c>
      <c r="B22" s="56" t="s">
        <v>187</v>
      </c>
      <c r="C22" s="56" t="s">
        <v>187</v>
      </c>
      <c r="D22" s="56" t="s">
        <v>175</v>
      </c>
      <c r="E22" s="78">
        <f t="shared" si="0"/>
        <v>5970500</v>
      </c>
      <c r="F22" s="104">
        <f t="shared" si="1"/>
        <v>5967900</v>
      </c>
      <c r="G22" s="104">
        <f>G24+G25+G26</f>
        <v>0</v>
      </c>
      <c r="H22" s="104">
        <f>H24+H25+H26</f>
        <v>5967900</v>
      </c>
      <c r="I22" s="80">
        <f>I24+I25+I26</f>
        <v>0</v>
      </c>
      <c r="J22" s="114">
        <f t="shared" si="2"/>
        <v>0</v>
      </c>
      <c r="K22" s="114">
        <f aca="true" t="shared" si="3" ref="K22:P22">K24+K25+K26</f>
        <v>0</v>
      </c>
      <c r="L22" s="114">
        <f t="shared" si="3"/>
        <v>0</v>
      </c>
      <c r="M22" s="80">
        <f t="shared" si="3"/>
        <v>0</v>
      </c>
      <c r="N22" s="80">
        <f t="shared" si="3"/>
        <v>0</v>
      </c>
      <c r="O22" s="80">
        <f t="shared" si="3"/>
        <v>2600</v>
      </c>
      <c r="P22" s="80">
        <f t="shared" si="3"/>
        <v>0</v>
      </c>
    </row>
    <row r="23" spans="1:16" s="35" customFormat="1" ht="12.75">
      <c r="A23" s="63" t="s">
        <v>189</v>
      </c>
      <c r="B23" s="46"/>
      <c r="C23" s="56"/>
      <c r="D23" s="56"/>
      <c r="E23" s="78">
        <f t="shared" si="0"/>
        <v>0</v>
      </c>
      <c r="F23" s="104">
        <f t="shared" si="1"/>
        <v>0</v>
      </c>
      <c r="G23" s="104"/>
      <c r="H23" s="104"/>
      <c r="I23" s="80"/>
      <c r="J23" s="114">
        <f t="shared" si="2"/>
        <v>0</v>
      </c>
      <c r="K23" s="114"/>
      <c r="L23" s="114"/>
      <c r="M23" s="80"/>
      <c r="N23" s="80"/>
      <c r="O23" s="80"/>
      <c r="P23" s="80"/>
    </row>
    <row r="24" spans="1:16" s="35" customFormat="1" ht="12.75">
      <c r="A24" s="63" t="s">
        <v>209</v>
      </c>
      <c r="B24" s="146" t="s">
        <v>190</v>
      </c>
      <c r="C24" s="46">
        <v>211</v>
      </c>
      <c r="D24" s="56" t="s">
        <v>212</v>
      </c>
      <c r="E24" s="78">
        <f t="shared" si="0"/>
        <v>4585500</v>
      </c>
      <c r="F24" s="104">
        <f t="shared" si="1"/>
        <v>4583500</v>
      </c>
      <c r="G24" s="104">
        <v>0</v>
      </c>
      <c r="H24" s="104">
        <v>4583500</v>
      </c>
      <c r="I24" s="80"/>
      <c r="J24" s="114">
        <f t="shared" si="2"/>
        <v>0</v>
      </c>
      <c r="K24" s="114"/>
      <c r="L24" s="114"/>
      <c r="M24" s="80"/>
      <c r="N24" s="80"/>
      <c r="O24" s="80">
        <v>2000</v>
      </c>
      <c r="P24" s="80"/>
    </row>
    <row r="25" spans="1:16" s="35" customFormat="1" ht="27.75" customHeight="1">
      <c r="A25" s="64" t="s">
        <v>210</v>
      </c>
      <c r="B25" s="146"/>
      <c r="C25" s="46">
        <v>213</v>
      </c>
      <c r="D25" s="56" t="s">
        <v>213</v>
      </c>
      <c r="E25" s="78">
        <f t="shared" si="0"/>
        <v>1384800</v>
      </c>
      <c r="F25" s="104">
        <f t="shared" si="1"/>
        <v>1384200</v>
      </c>
      <c r="G25" s="104"/>
      <c r="H25" s="104">
        <v>1384200</v>
      </c>
      <c r="I25" s="80"/>
      <c r="J25" s="114">
        <f t="shared" si="2"/>
        <v>0</v>
      </c>
      <c r="K25" s="114"/>
      <c r="L25" s="114"/>
      <c r="M25" s="80"/>
      <c r="N25" s="80"/>
      <c r="O25" s="80">
        <v>600</v>
      </c>
      <c r="P25" s="80"/>
    </row>
    <row r="26" spans="1:16" s="35" customFormat="1" ht="12.75">
      <c r="A26" s="63" t="s">
        <v>211</v>
      </c>
      <c r="B26" s="146"/>
      <c r="C26" s="46">
        <v>212</v>
      </c>
      <c r="D26" s="56" t="s">
        <v>214</v>
      </c>
      <c r="E26" s="78">
        <f t="shared" si="0"/>
        <v>200</v>
      </c>
      <c r="F26" s="104">
        <f t="shared" si="1"/>
        <v>200</v>
      </c>
      <c r="G26" s="104"/>
      <c r="H26" s="104">
        <v>200</v>
      </c>
      <c r="I26" s="80"/>
      <c r="J26" s="114">
        <f t="shared" si="2"/>
        <v>0</v>
      </c>
      <c r="K26" s="114"/>
      <c r="L26" s="114"/>
      <c r="M26" s="80"/>
      <c r="N26" s="80"/>
      <c r="O26" s="80"/>
      <c r="P26" s="80"/>
    </row>
    <row r="27" spans="1:16" s="35" customFormat="1" ht="25.5">
      <c r="A27" s="64" t="s">
        <v>298</v>
      </c>
      <c r="B27" s="56" t="s">
        <v>191</v>
      </c>
      <c r="C27" s="46">
        <v>260</v>
      </c>
      <c r="D27" s="56" t="s">
        <v>196</v>
      </c>
      <c r="E27" s="78">
        <f t="shared" si="0"/>
        <v>0</v>
      </c>
      <c r="F27" s="104">
        <f t="shared" si="1"/>
        <v>0</v>
      </c>
      <c r="G27" s="104"/>
      <c r="H27" s="104"/>
      <c r="I27" s="80"/>
      <c r="J27" s="114">
        <f t="shared" si="2"/>
        <v>0</v>
      </c>
      <c r="K27" s="114"/>
      <c r="L27" s="114"/>
      <c r="M27" s="80"/>
      <c r="N27" s="80"/>
      <c r="O27" s="80"/>
      <c r="P27" s="80"/>
    </row>
    <row r="28" spans="1:16" s="35" customFormat="1" ht="25.5">
      <c r="A28" s="64" t="s">
        <v>299</v>
      </c>
      <c r="B28" s="150" t="s">
        <v>192</v>
      </c>
      <c r="C28" s="46">
        <v>290</v>
      </c>
      <c r="D28" s="56" t="s">
        <v>215</v>
      </c>
      <c r="E28" s="78">
        <f t="shared" si="0"/>
        <v>348295</v>
      </c>
      <c r="F28" s="104">
        <f t="shared" si="1"/>
        <v>346695</v>
      </c>
      <c r="G28" s="104">
        <f>G30+G31+G32</f>
        <v>346695</v>
      </c>
      <c r="H28" s="104">
        <f>H30+H31+H32</f>
        <v>0</v>
      </c>
      <c r="I28" s="80">
        <f>I30+I31+I32</f>
        <v>0</v>
      </c>
      <c r="J28" s="114">
        <f t="shared" si="2"/>
        <v>0</v>
      </c>
      <c r="K28" s="114">
        <f aca="true" t="shared" si="4" ref="K28:P28">K30+K31+K32</f>
        <v>0</v>
      </c>
      <c r="L28" s="114">
        <f t="shared" si="4"/>
        <v>0</v>
      </c>
      <c r="M28" s="80">
        <f t="shared" si="4"/>
        <v>0</v>
      </c>
      <c r="N28" s="80">
        <f t="shared" si="4"/>
        <v>0</v>
      </c>
      <c r="O28" s="80">
        <f t="shared" si="4"/>
        <v>1600</v>
      </c>
      <c r="P28" s="80">
        <f t="shared" si="4"/>
        <v>0</v>
      </c>
    </row>
    <row r="29" spans="1:16" s="35" customFormat="1" ht="12.75">
      <c r="A29" s="63" t="s">
        <v>30</v>
      </c>
      <c r="B29" s="151"/>
      <c r="C29" s="46"/>
      <c r="D29" s="56"/>
      <c r="E29" s="78">
        <f t="shared" si="0"/>
        <v>0</v>
      </c>
      <c r="F29" s="104">
        <f t="shared" si="1"/>
        <v>0</v>
      </c>
      <c r="G29" s="104"/>
      <c r="H29" s="104"/>
      <c r="I29" s="80"/>
      <c r="J29" s="114">
        <f t="shared" si="2"/>
        <v>0</v>
      </c>
      <c r="K29" s="114"/>
      <c r="L29" s="114"/>
      <c r="M29" s="80"/>
      <c r="N29" s="80"/>
      <c r="O29" s="80"/>
      <c r="P29" s="80"/>
    </row>
    <row r="30" spans="1:16" s="35" customFormat="1" ht="27" customHeight="1">
      <c r="A30" s="64" t="s">
        <v>216</v>
      </c>
      <c r="B30" s="151"/>
      <c r="C30" s="46">
        <v>290</v>
      </c>
      <c r="D30" s="56" t="s">
        <v>217</v>
      </c>
      <c r="E30" s="78">
        <f t="shared" si="0"/>
        <v>339800</v>
      </c>
      <c r="F30" s="104">
        <f t="shared" si="1"/>
        <v>339800</v>
      </c>
      <c r="G30" s="104">
        <v>339800</v>
      </c>
      <c r="H30" s="104"/>
      <c r="I30" s="80"/>
      <c r="J30" s="114">
        <f t="shared" si="2"/>
        <v>0</v>
      </c>
      <c r="K30" s="114"/>
      <c r="L30" s="114"/>
      <c r="M30" s="80"/>
      <c r="N30" s="80"/>
      <c r="O30" s="80"/>
      <c r="P30" s="80"/>
    </row>
    <row r="31" spans="1:16" s="35" customFormat="1" ht="15" customHeight="1">
      <c r="A31" s="64" t="s">
        <v>222</v>
      </c>
      <c r="B31" s="151"/>
      <c r="C31" s="46">
        <v>290</v>
      </c>
      <c r="D31" s="56" t="s">
        <v>218</v>
      </c>
      <c r="E31" s="78">
        <f t="shared" si="0"/>
        <v>8495</v>
      </c>
      <c r="F31" s="104">
        <f t="shared" si="1"/>
        <v>6895</v>
      </c>
      <c r="G31" s="104">
        <f>1895+5000</f>
        <v>6895</v>
      </c>
      <c r="H31" s="104"/>
      <c r="I31" s="80"/>
      <c r="J31" s="114">
        <f t="shared" si="2"/>
        <v>0</v>
      </c>
      <c r="K31" s="114"/>
      <c r="L31" s="114"/>
      <c r="M31" s="80"/>
      <c r="N31" s="80"/>
      <c r="O31" s="80">
        <v>1600</v>
      </c>
      <c r="P31" s="80"/>
    </row>
    <row r="32" spans="1:16" s="35" customFormat="1" ht="12.75">
      <c r="A32" s="63" t="s">
        <v>219</v>
      </c>
      <c r="B32" s="152"/>
      <c r="C32" s="46">
        <v>290</v>
      </c>
      <c r="D32" s="56" t="s">
        <v>220</v>
      </c>
      <c r="E32" s="78">
        <f t="shared" si="0"/>
        <v>0</v>
      </c>
      <c r="F32" s="104">
        <f t="shared" si="1"/>
        <v>0</v>
      </c>
      <c r="G32" s="104"/>
      <c r="H32" s="104"/>
      <c r="I32" s="80"/>
      <c r="J32" s="114">
        <f t="shared" si="2"/>
        <v>0</v>
      </c>
      <c r="K32" s="114"/>
      <c r="L32" s="114"/>
      <c r="M32" s="80"/>
      <c r="N32" s="80"/>
      <c r="O32" s="80"/>
      <c r="P32" s="80"/>
    </row>
    <row r="33" spans="1:16" s="35" customFormat="1" ht="25.5">
      <c r="A33" s="64" t="s">
        <v>300</v>
      </c>
      <c r="B33" s="56" t="s">
        <v>193</v>
      </c>
      <c r="C33" s="46">
        <v>241</v>
      </c>
      <c r="D33" s="56" t="s">
        <v>207</v>
      </c>
      <c r="E33" s="78">
        <f t="shared" si="0"/>
        <v>0</v>
      </c>
      <c r="F33" s="104">
        <f t="shared" si="1"/>
        <v>0</v>
      </c>
      <c r="G33" s="104"/>
      <c r="H33" s="104"/>
      <c r="I33" s="80"/>
      <c r="J33" s="114">
        <f t="shared" si="2"/>
        <v>0</v>
      </c>
      <c r="K33" s="114"/>
      <c r="L33" s="114"/>
      <c r="M33" s="80"/>
      <c r="N33" s="80"/>
      <c r="O33" s="80"/>
      <c r="P33" s="80"/>
    </row>
    <row r="34" spans="1:16" s="35" customFormat="1" ht="25.5">
      <c r="A34" s="64" t="s">
        <v>301</v>
      </c>
      <c r="B34" s="56" t="s">
        <v>194</v>
      </c>
      <c r="C34" s="56" t="s">
        <v>221</v>
      </c>
      <c r="D34" s="56" t="s">
        <v>221</v>
      </c>
      <c r="E34" s="78">
        <f t="shared" si="0"/>
        <v>0</v>
      </c>
      <c r="F34" s="104">
        <f t="shared" si="1"/>
        <v>0</v>
      </c>
      <c r="G34" s="104"/>
      <c r="H34" s="104"/>
      <c r="I34" s="80"/>
      <c r="J34" s="114">
        <f t="shared" si="2"/>
        <v>0</v>
      </c>
      <c r="K34" s="114"/>
      <c r="L34" s="114"/>
      <c r="M34" s="80"/>
      <c r="N34" s="80"/>
      <c r="O34" s="80"/>
      <c r="P34" s="80"/>
    </row>
    <row r="35" spans="1:16" s="35" customFormat="1" ht="23.25" customHeight="1">
      <c r="A35" s="64" t="s">
        <v>302</v>
      </c>
      <c r="B35" s="150" t="s">
        <v>195</v>
      </c>
      <c r="C35" s="56" t="s">
        <v>172</v>
      </c>
      <c r="D35" s="56" t="s">
        <v>172</v>
      </c>
      <c r="E35" s="78">
        <f t="shared" si="0"/>
        <v>1097645.26</v>
      </c>
      <c r="F35" s="104">
        <f t="shared" si="1"/>
        <v>676159.65</v>
      </c>
      <c r="G35" s="104">
        <f>G37+G38+G39+G40+G41+G42+G43+G44+G45+G46</f>
        <v>535706.5</v>
      </c>
      <c r="H35" s="104">
        <f>H37+H38+H39+H40+H41+H42+H43+H44+H45+H46</f>
        <v>140453.15</v>
      </c>
      <c r="I35" s="80">
        <f>I37+I38+I39+I40+I41+I42+I43+I44+I45+I46</f>
        <v>0</v>
      </c>
      <c r="J35" s="114">
        <f t="shared" si="2"/>
        <v>333052.11</v>
      </c>
      <c r="K35" s="114">
        <f aca="true" t="shared" si="5" ref="K35:P35">K37+K38+K39+K40+K41+K42+K43+K44+K45+K46</f>
        <v>183052.11</v>
      </c>
      <c r="L35" s="114">
        <f t="shared" si="5"/>
        <v>150000</v>
      </c>
      <c r="M35" s="80">
        <f t="shared" si="5"/>
        <v>0</v>
      </c>
      <c r="N35" s="80">
        <f t="shared" si="5"/>
        <v>0</v>
      </c>
      <c r="O35" s="80">
        <f t="shared" si="5"/>
        <v>88433.5</v>
      </c>
      <c r="P35" s="80">
        <f t="shared" si="5"/>
        <v>0</v>
      </c>
    </row>
    <row r="36" spans="1:16" s="35" customFormat="1" ht="13.5" customHeight="1">
      <c r="A36" s="64" t="s">
        <v>30</v>
      </c>
      <c r="B36" s="151"/>
      <c r="C36" s="46"/>
      <c r="D36" s="56"/>
      <c r="E36" s="78">
        <f t="shared" si="0"/>
        <v>0</v>
      </c>
      <c r="F36" s="104">
        <f t="shared" si="1"/>
        <v>0</v>
      </c>
      <c r="G36" s="104"/>
      <c r="H36" s="104"/>
      <c r="I36" s="80"/>
      <c r="J36" s="114">
        <f t="shared" si="2"/>
        <v>0</v>
      </c>
      <c r="K36" s="114"/>
      <c r="L36" s="114"/>
      <c r="M36" s="80"/>
      <c r="N36" s="80"/>
      <c r="O36" s="80"/>
      <c r="P36" s="80"/>
    </row>
    <row r="37" spans="1:16" s="35" customFormat="1" ht="14.25" customHeight="1">
      <c r="A37" s="63" t="s">
        <v>223</v>
      </c>
      <c r="B37" s="151"/>
      <c r="C37" s="46">
        <v>221</v>
      </c>
      <c r="D37" s="56" t="s">
        <v>224</v>
      </c>
      <c r="E37" s="78">
        <f t="shared" si="0"/>
        <v>26527.58</v>
      </c>
      <c r="F37" s="104">
        <f t="shared" si="1"/>
        <v>26527.58</v>
      </c>
      <c r="G37" s="104">
        <f>5211+76.58</f>
        <v>5287.58</v>
      </c>
      <c r="H37" s="104">
        <v>21240</v>
      </c>
      <c r="I37" s="80"/>
      <c r="J37" s="114">
        <f t="shared" si="2"/>
        <v>0</v>
      </c>
      <c r="K37" s="114"/>
      <c r="L37" s="114"/>
      <c r="M37" s="80"/>
      <c r="N37" s="80"/>
      <c r="O37" s="80"/>
      <c r="P37" s="80"/>
    </row>
    <row r="38" spans="1:16" s="35" customFormat="1" ht="15.75" customHeight="1">
      <c r="A38" s="63" t="s">
        <v>225</v>
      </c>
      <c r="B38" s="151"/>
      <c r="C38" s="46">
        <v>222</v>
      </c>
      <c r="D38" s="56" t="s">
        <v>224</v>
      </c>
      <c r="E38" s="78">
        <f t="shared" si="0"/>
        <v>0</v>
      </c>
      <c r="F38" s="104">
        <f t="shared" si="1"/>
        <v>0</v>
      </c>
      <c r="G38" s="104"/>
      <c r="H38" s="104"/>
      <c r="I38" s="80"/>
      <c r="J38" s="114">
        <f t="shared" si="2"/>
        <v>0</v>
      </c>
      <c r="K38" s="114"/>
      <c r="L38" s="114"/>
      <c r="M38" s="80"/>
      <c r="N38" s="80"/>
      <c r="O38" s="80"/>
      <c r="P38" s="80"/>
    </row>
    <row r="39" spans="1:16" s="35" customFormat="1" ht="15" customHeight="1">
      <c r="A39" s="63" t="s">
        <v>226</v>
      </c>
      <c r="B39" s="151"/>
      <c r="C39" s="46">
        <v>223</v>
      </c>
      <c r="D39" s="56" t="s">
        <v>224</v>
      </c>
      <c r="E39" s="78">
        <f t="shared" si="0"/>
        <v>528071.29</v>
      </c>
      <c r="F39" s="104">
        <f t="shared" si="1"/>
        <v>528071.29</v>
      </c>
      <c r="G39" s="104">
        <f>528071.29-63952.37</f>
        <v>464118.92000000004</v>
      </c>
      <c r="H39" s="104">
        <v>63952.37</v>
      </c>
      <c r="I39" s="80"/>
      <c r="J39" s="114">
        <f t="shared" si="2"/>
        <v>0</v>
      </c>
      <c r="K39" s="114"/>
      <c r="L39" s="114"/>
      <c r="M39" s="80"/>
      <c r="N39" s="80"/>
      <c r="O39" s="80"/>
      <c r="P39" s="80"/>
    </row>
    <row r="40" spans="1:16" s="35" customFormat="1" ht="26.25" customHeight="1">
      <c r="A40" s="64" t="s">
        <v>227</v>
      </c>
      <c r="B40" s="151"/>
      <c r="C40" s="46">
        <v>224</v>
      </c>
      <c r="D40" s="56" t="s">
        <v>224</v>
      </c>
      <c r="E40" s="78">
        <f t="shared" si="0"/>
        <v>0</v>
      </c>
      <c r="F40" s="104">
        <f t="shared" si="1"/>
        <v>0</v>
      </c>
      <c r="G40" s="104"/>
      <c r="H40" s="104"/>
      <c r="I40" s="80"/>
      <c r="J40" s="114">
        <f t="shared" si="2"/>
        <v>0</v>
      </c>
      <c r="K40" s="114"/>
      <c r="L40" s="114"/>
      <c r="M40" s="80"/>
      <c r="N40" s="80"/>
      <c r="O40" s="80"/>
      <c r="P40" s="80"/>
    </row>
    <row r="41" spans="1:16" s="35" customFormat="1" ht="24.75" customHeight="1">
      <c r="A41" s="64" t="s">
        <v>228</v>
      </c>
      <c r="B41" s="151"/>
      <c r="C41" s="46">
        <v>225</v>
      </c>
      <c r="D41" s="56" t="s">
        <v>229</v>
      </c>
      <c r="E41" s="78">
        <f t="shared" si="0"/>
        <v>0</v>
      </c>
      <c r="F41" s="104">
        <f t="shared" si="1"/>
        <v>0</v>
      </c>
      <c r="G41" s="104"/>
      <c r="H41" s="104"/>
      <c r="I41" s="80"/>
      <c r="J41" s="114">
        <f t="shared" si="2"/>
        <v>0</v>
      </c>
      <c r="K41" s="114"/>
      <c r="L41" s="114"/>
      <c r="M41" s="80"/>
      <c r="N41" s="80"/>
      <c r="O41" s="80"/>
      <c r="P41" s="80"/>
    </row>
    <row r="42" spans="1:16" s="35" customFormat="1" ht="26.25" customHeight="1">
      <c r="A42" s="64" t="s">
        <v>228</v>
      </c>
      <c r="B42" s="151"/>
      <c r="C42" s="46">
        <v>225</v>
      </c>
      <c r="D42" s="56" t="s">
        <v>224</v>
      </c>
      <c r="E42" s="78">
        <f t="shared" si="0"/>
        <v>16600</v>
      </c>
      <c r="F42" s="104">
        <f t="shared" si="1"/>
        <v>16600</v>
      </c>
      <c r="G42" s="104">
        <v>16600</v>
      </c>
      <c r="H42" s="104"/>
      <c r="I42" s="80"/>
      <c r="J42" s="114">
        <f t="shared" si="2"/>
        <v>0</v>
      </c>
      <c r="K42" s="114"/>
      <c r="L42" s="114"/>
      <c r="M42" s="80"/>
      <c r="N42" s="80"/>
      <c r="O42" s="80"/>
      <c r="P42" s="80"/>
    </row>
    <row r="43" spans="1:16" s="35" customFormat="1" ht="15.75" customHeight="1">
      <c r="A43" s="64" t="s">
        <v>230</v>
      </c>
      <c r="B43" s="151"/>
      <c r="C43" s="46">
        <v>226</v>
      </c>
      <c r="D43" s="56" t="s">
        <v>224</v>
      </c>
      <c r="E43" s="78">
        <f t="shared" si="0"/>
        <v>64217.78</v>
      </c>
      <c r="F43" s="104">
        <f t="shared" si="1"/>
        <v>63117.78</v>
      </c>
      <c r="G43" s="104">
        <v>49053</v>
      </c>
      <c r="H43" s="104">
        <v>14064.78</v>
      </c>
      <c r="I43" s="80"/>
      <c r="J43" s="114">
        <f t="shared" si="2"/>
        <v>0</v>
      </c>
      <c r="K43" s="114"/>
      <c r="L43" s="114"/>
      <c r="M43" s="80"/>
      <c r="N43" s="80"/>
      <c r="O43" s="80">
        <v>1100</v>
      </c>
      <c r="P43" s="80"/>
    </row>
    <row r="44" spans="1:16" s="35" customFormat="1" ht="15" customHeight="1">
      <c r="A44" s="64" t="s">
        <v>231</v>
      </c>
      <c r="B44" s="151"/>
      <c r="C44" s="46">
        <v>290</v>
      </c>
      <c r="D44" s="56" t="s">
        <v>224</v>
      </c>
      <c r="E44" s="78">
        <f t="shared" si="0"/>
        <v>0</v>
      </c>
      <c r="F44" s="104">
        <f t="shared" si="1"/>
        <v>0</v>
      </c>
      <c r="G44" s="104"/>
      <c r="H44" s="104"/>
      <c r="I44" s="80"/>
      <c r="J44" s="114">
        <f t="shared" si="2"/>
        <v>0</v>
      </c>
      <c r="K44" s="114"/>
      <c r="L44" s="114"/>
      <c r="M44" s="80"/>
      <c r="N44" s="80"/>
      <c r="O44" s="80"/>
      <c r="P44" s="80"/>
    </row>
    <row r="45" spans="1:16" s="35" customFormat="1" ht="25.5" customHeight="1">
      <c r="A45" s="64" t="s">
        <v>232</v>
      </c>
      <c r="B45" s="151"/>
      <c r="C45" s="46">
        <v>310</v>
      </c>
      <c r="D45" s="56" t="s">
        <v>224</v>
      </c>
      <c r="E45" s="78">
        <f t="shared" si="0"/>
        <v>55128</v>
      </c>
      <c r="F45" s="104">
        <f t="shared" si="1"/>
        <v>41196</v>
      </c>
      <c r="G45" s="104"/>
      <c r="H45" s="104">
        <v>41196</v>
      </c>
      <c r="I45" s="80"/>
      <c r="J45" s="114">
        <f t="shared" si="2"/>
        <v>0</v>
      </c>
      <c r="K45" s="114"/>
      <c r="L45" s="114"/>
      <c r="M45" s="80"/>
      <c r="N45" s="80"/>
      <c r="O45" s="80">
        <v>13932</v>
      </c>
      <c r="P45" s="80"/>
    </row>
    <row r="46" spans="1:16" s="35" customFormat="1" ht="27" customHeight="1">
      <c r="A46" s="64" t="s">
        <v>233</v>
      </c>
      <c r="B46" s="152"/>
      <c r="C46" s="46">
        <v>340</v>
      </c>
      <c r="D46" s="56" t="s">
        <v>224</v>
      </c>
      <c r="E46" s="78">
        <f t="shared" si="0"/>
        <v>407100.61</v>
      </c>
      <c r="F46" s="104">
        <f t="shared" si="1"/>
        <v>647</v>
      </c>
      <c r="G46" s="104">
        <v>647</v>
      </c>
      <c r="H46" s="104"/>
      <c r="I46" s="80"/>
      <c r="J46" s="114">
        <f t="shared" si="2"/>
        <v>333052.11</v>
      </c>
      <c r="K46" s="114">
        <f>122600+60452.11</f>
        <v>183052.11</v>
      </c>
      <c r="L46" s="114">
        <v>150000</v>
      </c>
      <c r="M46" s="80"/>
      <c r="N46" s="80"/>
      <c r="O46" s="80">
        <v>73401.5</v>
      </c>
      <c r="P46" s="80"/>
    </row>
    <row r="47" spans="1:16" s="35" customFormat="1" ht="25.5">
      <c r="A47" s="64" t="s">
        <v>303</v>
      </c>
      <c r="B47" s="56" t="s">
        <v>196</v>
      </c>
      <c r="C47" s="56" t="s">
        <v>172</v>
      </c>
      <c r="D47" s="56" t="s">
        <v>172</v>
      </c>
      <c r="E47" s="78">
        <f t="shared" si="0"/>
        <v>0</v>
      </c>
      <c r="F47" s="104">
        <f t="shared" si="1"/>
        <v>0</v>
      </c>
      <c r="G47" s="104">
        <f>G49+G50</f>
        <v>0</v>
      </c>
      <c r="H47" s="104">
        <f>H49+H50</f>
        <v>0</v>
      </c>
      <c r="I47" s="80">
        <f>I49+I50</f>
        <v>0</v>
      </c>
      <c r="J47" s="114">
        <f t="shared" si="2"/>
        <v>0</v>
      </c>
      <c r="K47" s="114">
        <f aca="true" t="shared" si="6" ref="K47:P47">K49+K50</f>
        <v>0</v>
      </c>
      <c r="L47" s="114">
        <f t="shared" si="6"/>
        <v>0</v>
      </c>
      <c r="M47" s="80">
        <f t="shared" si="6"/>
        <v>0</v>
      </c>
      <c r="N47" s="80">
        <f t="shared" si="6"/>
        <v>0</v>
      </c>
      <c r="O47" s="80">
        <f t="shared" si="6"/>
        <v>0</v>
      </c>
      <c r="P47" s="80">
        <f t="shared" si="6"/>
        <v>0</v>
      </c>
    </row>
    <row r="48" spans="1:16" s="35" customFormat="1" ht="12.75">
      <c r="A48" s="63" t="s">
        <v>189</v>
      </c>
      <c r="B48" s="46"/>
      <c r="C48" s="46"/>
      <c r="D48" s="46"/>
      <c r="E48" s="78">
        <f t="shared" si="0"/>
        <v>0</v>
      </c>
      <c r="F48" s="104">
        <f t="shared" si="1"/>
        <v>0</v>
      </c>
      <c r="G48" s="104"/>
      <c r="H48" s="104"/>
      <c r="I48" s="80"/>
      <c r="J48" s="114">
        <f t="shared" si="2"/>
        <v>0</v>
      </c>
      <c r="K48" s="114"/>
      <c r="L48" s="114"/>
      <c r="M48" s="80"/>
      <c r="N48" s="80"/>
      <c r="O48" s="80"/>
      <c r="P48" s="80"/>
    </row>
    <row r="49" spans="1:16" s="35" customFormat="1" ht="12.75">
      <c r="A49" s="63" t="s">
        <v>198</v>
      </c>
      <c r="B49" s="56" t="s">
        <v>197</v>
      </c>
      <c r="C49" s="56" t="s">
        <v>221</v>
      </c>
      <c r="D49" s="56" t="s">
        <v>221</v>
      </c>
      <c r="E49" s="78">
        <f t="shared" si="0"/>
        <v>0</v>
      </c>
      <c r="F49" s="104">
        <f t="shared" si="1"/>
        <v>0</v>
      </c>
      <c r="G49" s="104"/>
      <c r="H49" s="104"/>
      <c r="I49" s="80"/>
      <c r="J49" s="114">
        <f t="shared" si="2"/>
        <v>0</v>
      </c>
      <c r="K49" s="114"/>
      <c r="L49" s="114"/>
      <c r="M49" s="80"/>
      <c r="N49" s="80"/>
      <c r="O49" s="80"/>
      <c r="P49" s="80"/>
    </row>
    <row r="50" spans="1:16" s="35" customFormat="1" ht="12.75">
      <c r="A50" s="63" t="s">
        <v>199</v>
      </c>
      <c r="B50" s="56" t="s">
        <v>200</v>
      </c>
      <c r="C50" s="56" t="s">
        <v>221</v>
      </c>
      <c r="D50" s="56" t="s">
        <v>221</v>
      </c>
      <c r="E50" s="78">
        <f t="shared" si="0"/>
        <v>0</v>
      </c>
      <c r="F50" s="104">
        <f t="shared" si="1"/>
        <v>0</v>
      </c>
      <c r="G50" s="104"/>
      <c r="H50" s="104"/>
      <c r="I50" s="80"/>
      <c r="J50" s="114">
        <f t="shared" si="2"/>
        <v>0</v>
      </c>
      <c r="K50" s="114"/>
      <c r="L50" s="114"/>
      <c r="M50" s="80"/>
      <c r="N50" s="80"/>
      <c r="O50" s="80"/>
      <c r="P50" s="80"/>
    </row>
    <row r="51" spans="1:16" s="35" customFormat="1" ht="12.75">
      <c r="A51" s="63" t="s">
        <v>304</v>
      </c>
      <c r="B51" s="56" t="s">
        <v>201</v>
      </c>
      <c r="C51" s="56" t="s">
        <v>221</v>
      </c>
      <c r="D51" s="56" t="s">
        <v>221</v>
      </c>
      <c r="E51" s="78">
        <f t="shared" si="0"/>
        <v>0</v>
      </c>
      <c r="F51" s="104">
        <f t="shared" si="1"/>
        <v>0</v>
      </c>
      <c r="G51" s="104">
        <f>G53+G54</f>
        <v>0</v>
      </c>
      <c r="H51" s="104">
        <f>H53+H54</f>
        <v>0</v>
      </c>
      <c r="I51" s="80">
        <f>I53+I54</f>
        <v>0</v>
      </c>
      <c r="J51" s="114">
        <f t="shared" si="2"/>
        <v>0</v>
      </c>
      <c r="K51" s="114">
        <f aca="true" t="shared" si="7" ref="K51:P51">K53+K54</f>
        <v>0</v>
      </c>
      <c r="L51" s="114">
        <f t="shared" si="7"/>
        <v>0</v>
      </c>
      <c r="M51" s="80">
        <f t="shared" si="7"/>
        <v>0</v>
      </c>
      <c r="N51" s="80">
        <f t="shared" si="7"/>
        <v>0</v>
      </c>
      <c r="O51" s="80">
        <f t="shared" si="7"/>
        <v>0</v>
      </c>
      <c r="P51" s="80">
        <f t="shared" si="7"/>
        <v>0</v>
      </c>
    </row>
    <row r="52" spans="1:16" s="35" customFormat="1" ht="12.75">
      <c r="A52" s="63" t="s">
        <v>189</v>
      </c>
      <c r="B52" s="46"/>
      <c r="C52" s="46"/>
      <c r="D52" s="46"/>
      <c r="E52" s="78">
        <f t="shared" si="0"/>
        <v>0</v>
      </c>
      <c r="F52" s="104">
        <f t="shared" si="1"/>
        <v>0</v>
      </c>
      <c r="G52" s="104"/>
      <c r="H52" s="104"/>
      <c r="I52" s="80"/>
      <c r="J52" s="114">
        <f t="shared" si="2"/>
        <v>0</v>
      </c>
      <c r="K52" s="114"/>
      <c r="L52" s="114"/>
      <c r="M52" s="80"/>
      <c r="N52" s="80"/>
      <c r="O52" s="80"/>
      <c r="P52" s="80"/>
    </row>
    <row r="53" spans="1:16" s="35" customFormat="1" ht="12.75">
      <c r="A53" s="63" t="s">
        <v>203</v>
      </c>
      <c r="B53" s="56" t="s">
        <v>202</v>
      </c>
      <c r="C53" s="56" t="s">
        <v>221</v>
      </c>
      <c r="D53" s="56" t="s">
        <v>221</v>
      </c>
      <c r="E53" s="78">
        <f t="shared" si="0"/>
        <v>0</v>
      </c>
      <c r="F53" s="104">
        <f t="shared" si="1"/>
        <v>0</v>
      </c>
      <c r="G53" s="104"/>
      <c r="H53" s="104"/>
      <c r="I53" s="80"/>
      <c r="J53" s="114">
        <f t="shared" si="2"/>
        <v>0</v>
      </c>
      <c r="K53" s="114"/>
      <c r="L53" s="114"/>
      <c r="M53" s="80"/>
      <c r="N53" s="80"/>
      <c r="O53" s="80"/>
      <c r="P53" s="80"/>
    </row>
    <row r="54" spans="1:16" s="35" customFormat="1" ht="12.75">
      <c r="A54" s="63" t="s">
        <v>204</v>
      </c>
      <c r="B54" s="56" t="s">
        <v>205</v>
      </c>
      <c r="C54" s="56" t="s">
        <v>221</v>
      </c>
      <c r="D54" s="56" t="s">
        <v>221</v>
      </c>
      <c r="E54" s="78">
        <f t="shared" si="0"/>
        <v>0</v>
      </c>
      <c r="F54" s="104">
        <f t="shared" si="1"/>
        <v>0</v>
      </c>
      <c r="G54" s="104"/>
      <c r="H54" s="104"/>
      <c r="I54" s="80"/>
      <c r="J54" s="114">
        <f t="shared" si="2"/>
        <v>0</v>
      </c>
      <c r="K54" s="114"/>
      <c r="L54" s="114"/>
      <c r="M54" s="80"/>
      <c r="N54" s="80"/>
      <c r="O54" s="80"/>
      <c r="P54" s="80"/>
    </row>
    <row r="55" spans="1:16" s="35" customFormat="1" ht="12.75">
      <c r="A55" s="63" t="s">
        <v>242</v>
      </c>
      <c r="B55" s="56" t="s">
        <v>206</v>
      </c>
      <c r="C55" s="56" t="s">
        <v>172</v>
      </c>
      <c r="D55" s="56" t="s">
        <v>172</v>
      </c>
      <c r="E55" s="78">
        <f t="shared" si="0"/>
        <v>8933.5</v>
      </c>
      <c r="F55" s="104">
        <f t="shared" si="1"/>
        <v>0</v>
      </c>
      <c r="G55" s="104"/>
      <c r="H55" s="104"/>
      <c r="I55" s="80"/>
      <c r="J55" s="114">
        <f t="shared" si="2"/>
        <v>0</v>
      </c>
      <c r="K55" s="114"/>
      <c r="L55" s="114"/>
      <c r="M55" s="80"/>
      <c r="N55" s="80"/>
      <c r="O55" s="80">
        <v>8933.5</v>
      </c>
      <c r="P55" s="80"/>
    </row>
    <row r="56" spans="1:16" s="35" customFormat="1" ht="12.75">
      <c r="A56" s="63" t="s">
        <v>244</v>
      </c>
      <c r="B56" s="56" t="s">
        <v>207</v>
      </c>
      <c r="C56" s="56" t="s">
        <v>172</v>
      </c>
      <c r="D56" s="56" t="s">
        <v>172</v>
      </c>
      <c r="E56" s="78">
        <f t="shared" si="0"/>
        <v>0</v>
      </c>
      <c r="F56" s="104">
        <f t="shared" si="1"/>
        <v>0</v>
      </c>
      <c r="G56" s="104"/>
      <c r="H56" s="104"/>
      <c r="I56" s="80"/>
      <c r="J56" s="114">
        <f t="shared" si="2"/>
        <v>0</v>
      </c>
      <c r="K56" s="114"/>
      <c r="L56" s="114"/>
      <c r="M56" s="80"/>
      <c r="N56" s="80"/>
      <c r="O56" s="80">
        <v>0</v>
      </c>
      <c r="P56" s="80"/>
    </row>
    <row r="57" s="233" customFormat="1" ht="12.75">
      <c r="A57" s="232"/>
    </row>
    <row r="58" s="233" customFormat="1" ht="12.75">
      <c r="A58" s="232"/>
    </row>
    <row r="59" s="233" customFormat="1" ht="12.75"/>
    <row r="60" s="233" customFormat="1" ht="12.75"/>
    <row r="61" s="233" customFormat="1" ht="12.75"/>
    <row r="62" s="233" customFormat="1" ht="12.75"/>
    <row r="63" s="233" customFormat="1" ht="12.75"/>
    <row r="64" s="233" customFormat="1" ht="12.75"/>
    <row r="65" s="233" customFormat="1" ht="12.75"/>
    <row r="66" s="233" customFormat="1" ht="12.75"/>
    <row r="67" s="233" customFormat="1" ht="12.75"/>
    <row r="68" s="233" customFormat="1" ht="12.75"/>
    <row r="69" s="233" customFormat="1" ht="12.75"/>
    <row r="70" s="233" customFormat="1" ht="12.75"/>
    <row r="71" s="233" customFormat="1" ht="12.75"/>
    <row r="72" s="233" customFormat="1" ht="12.75"/>
    <row r="73" s="233" customFormat="1" ht="12.75"/>
    <row r="74" s="233" customFormat="1" ht="12.75"/>
    <row r="75" s="233" customFormat="1" ht="12.75"/>
    <row r="76" s="233" customFormat="1" ht="12.75"/>
    <row r="77" s="233" customFormat="1" ht="12.75"/>
    <row r="78" s="233" customFormat="1" ht="12.75"/>
    <row r="79" s="233" customFormat="1" ht="12.75"/>
    <row r="80" s="233" customFormat="1" ht="12.75"/>
    <row r="81" s="233" customFormat="1" ht="12.75"/>
    <row r="82" s="233" customFormat="1" ht="12.75"/>
    <row r="83" s="233" customFormat="1" ht="12.75"/>
    <row r="84" s="233" customFormat="1" ht="12.75"/>
    <row r="85" s="233" customFormat="1" ht="12.75"/>
    <row r="86" s="233" customFormat="1" ht="12.75"/>
    <row r="87" s="233" customFormat="1" ht="12.75"/>
    <row r="88" s="233" customFormat="1" ht="12.75"/>
    <row r="89" s="233" customFormat="1" ht="12.75"/>
    <row r="90" s="233" customFormat="1" ht="12.75"/>
    <row r="91" s="233" customFormat="1" ht="12.75"/>
    <row r="92" s="233" customFormat="1" ht="12.75"/>
    <row r="93" s="233" customFormat="1" ht="12.75"/>
    <row r="94" s="233" customFormat="1" ht="12.75"/>
    <row r="95" s="233" customFormat="1" ht="12.75"/>
    <row r="96" s="233" customFormat="1" ht="12.75"/>
    <row r="97" s="233" customFormat="1" ht="12.75"/>
    <row r="98" s="233" customFormat="1" ht="12.75"/>
    <row r="99" s="233" customFormat="1" ht="12.75"/>
    <row r="100" s="233" customFormat="1" ht="12.75"/>
    <row r="101" s="233" customFormat="1" ht="12.75"/>
    <row r="102" s="233" customFormat="1" ht="12.75"/>
    <row r="103" s="233" customFormat="1" ht="12.75"/>
    <row r="104" s="233" customFormat="1" ht="12.75"/>
    <row r="105" s="233" customFormat="1" ht="12.75"/>
    <row r="106" s="233" customFormat="1" ht="12.75"/>
  </sheetData>
  <sheetProtection/>
  <mergeCells count="25">
    <mergeCell ref="B28:B32"/>
    <mergeCell ref="B35:B46"/>
    <mergeCell ref="F7:H7"/>
    <mergeCell ref="I7:I9"/>
    <mergeCell ref="J7:L7"/>
    <mergeCell ref="C6:C9"/>
    <mergeCell ref="D6:D9"/>
    <mergeCell ref="E6:E9"/>
    <mergeCell ref="F6:P6"/>
    <mergeCell ref="O8:O9"/>
    <mergeCell ref="B24:B26"/>
    <mergeCell ref="O7:P7"/>
    <mergeCell ref="F8:F9"/>
    <mergeCell ref="G8:H8"/>
    <mergeCell ref="J8:J9"/>
    <mergeCell ref="K8:L8"/>
    <mergeCell ref="A2:P2"/>
    <mergeCell ref="G3:I3"/>
    <mergeCell ref="A5:A9"/>
    <mergeCell ref="B5:B9"/>
    <mergeCell ref="C5:D5"/>
    <mergeCell ref="P8:P9"/>
    <mergeCell ref="M7:M9"/>
    <mergeCell ref="N7:N9"/>
    <mergeCell ref="E5:P5"/>
  </mergeCells>
  <printOptions/>
  <pageMargins left="0" right="0" top="0.7480314960629921" bottom="0.7480314960629921" header="0.31496062992125984" footer="0.31496062992125984"/>
  <pageSetup fitToHeight="2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7.00390625" style="0" customWidth="1"/>
    <col min="2" max="2" width="6.875" style="0" customWidth="1"/>
    <col min="3" max="3" width="8.00390625" style="0" customWidth="1"/>
    <col min="4" max="4" width="12.00390625" style="0" customWidth="1"/>
    <col min="5" max="5" width="10.875" style="0" customWidth="1"/>
    <col min="6" max="6" width="10.00390625" style="0" customWidth="1"/>
    <col min="7" max="7" width="12.00390625" style="0" customWidth="1"/>
    <col min="8" max="8" width="9.875" style="0" customWidth="1"/>
    <col min="9" max="9" width="9.75390625" style="0" customWidth="1"/>
    <col min="10" max="10" width="12.125" style="0" customWidth="1"/>
    <col min="11" max="11" width="9.875" style="0" customWidth="1"/>
    <col min="12" max="12" width="9.75390625" style="0" customWidth="1"/>
  </cols>
  <sheetData>
    <row r="1" spans="1:12" s="31" customFormat="1" ht="15.75">
      <c r="A1" s="142" t="s">
        <v>239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6:8" s="31" customFormat="1" ht="15.75" hidden="1">
      <c r="F2" s="143"/>
      <c r="G2" s="143"/>
      <c r="H2" s="58"/>
    </row>
    <row r="3" s="31" customFormat="1" ht="15.75"/>
    <row r="4" spans="1:12" s="28" customFormat="1" ht="24.75" customHeight="1">
      <c r="A4" s="155" t="s">
        <v>27</v>
      </c>
      <c r="B4" s="156" t="s">
        <v>241</v>
      </c>
      <c r="C4" s="156" t="s">
        <v>305</v>
      </c>
      <c r="D4" s="155" t="s">
        <v>234</v>
      </c>
      <c r="E4" s="155"/>
      <c r="F4" s="155"/>
      <c r="G4" s="155"/>
      <c r="H4" s="155"/>
      <c r="I4" s="155"/>
      <c r="J4" s="155"/>
      <c r="K4" s="155"/>
      <c r="L4" s="155"/>
    </row>
    <row r="5" spans="1:12" s="28" customFormat="1" ht="17.25" customHeight="1">
      <c r="A5" s="155"/>
      <c r="B5" s="156"/>
      <c r="C5" s="156"/>
      <c r="D5" s="156" t="s">
        <v>235</v>
      </c>
      <c r="E5" s="156"/>
      <c r="F5" s="156"/>
      <c r="G5" s="155" t="s">
        <v>32</v>
      </c>
      <c r="H5" s="155"/>
      <c r="I5" s="155"/>
      <c r="J5" s="155"/>
      <c r="K5" s="155"/>
      <c r="L5" s="155"/>
    </row>
    <row r="6" spans="1:12" s="28" customFormat="1" ht="81" customHeight="1">
      <c r="A6" s="155"/>
      <c r="B6" s="156"/>
      <c r="C6" s="156"/>
      <c r="D6" s="156"/>
      <c r="E6" s="156"/>
      <c r="F6" s="156"/>
      <c r="G6" s="156" t="s">
        <v>306</v>
      </c>
      <c r="H6" s="156"/>
      <c r="I6" s="156"/>
      <c r="J6" s="156" t="s">
        <v>307</v>
      </c>
      <c r="K6" s="156"/>
      <c r="L6" s="156"/>
    </row>
    <row r="7" spans="1:12" s="28" customFormat="1" ht="53.25" customHeight="1">
      <c r="A7" s="155"/>
      <c r="B7" s="156"/>
      <c r="C7" s="156"/>
      <c r="D7" s="66" t="s">
        <v>308</v>
      </c>
      <c r="E7" s="66" t="s">
        <v>309</v>
      </c>
      <c r="F7" s="66" t="s">
        <v>310</v>
      </c>
      <c r="G7" s="66" t="s">
        <v>311</v>
      </c>
      <c r="H7" s="66" t="s">
        <v>312</v>
      </c>
      <c r="I7" s="66" t="s">
        <v>310</v>
      </c>
      <c r="J7" s="66" t="s">
        <v>311</v>
      </c>
      <c r="K7" s="66" t="s">
        <v>312</v>
      </c>
      <c r="L7" s="66" t="s">
        <v>310</v>
      </c>
    </row>
    <row r="8" spans="1:12" s="28" customFormat="1" ht="13.5" thickBot="1">
      <c r="A8" s="65">
        <v>1</v>
      </c>
      <c r="B8" s="65">
        <v>2</v>
      </c>
      <c r="C8" s="65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</row>
    <row r="9" spans="1:12" s="28" customFormat="1" ht="38.25">
      <c r="A9" s="68" t="s">
        <v>313</v>
      </c>
      <c r="B9" s="69" t="s">
        <v>236</v>
      </c>
      <c r="C9" s="57" t="s">
        <v>172</v>
      </c>
      <c r="D9" s="81">
        <f>G9+J9</f>
        <v>1097645.26</v>
      </c>
      <c r="E9" s="74">
        <v>0</v>
      </c>
      <c r="F9" s="74">
        <v>0</v>
      </c>
      <c r="G9" s="74">
        <f>G11+G13</f>
        <v>1097645.26</v>
      </c>
      <c r="H9" s="74">
        <v>0</v>
      </c>
      <c r="I9" s="74">
        <v>0</v>
      </c>
      <c r="J9" s="74">
        <f>J11+J13</f>
        <v>0</v>
      </c>
      <c r="K9" s="74">
        <v>0</v>
      </c>
      <c r="L9" s="75">
        <v>0</v>
      </c>
    </row>
    <row r="10" spans="1:12" s="28" customFormat="1" ht="12.75">
      <c r="A10" s="62" t="s">
        <v>32</v>
      </c>
      <c r="B10" s="69"/>
      <c r="C10" s="57"/>
      <c r="D10" s="82"/>
      <c r="E10" s="34"/>
      <c r="F10" s="34"/>
      <c r="G10" s="34"/>
      <c r="H10" s="34"/>
      <c r="I10" s="34"/>
      <c r="J10" s="34"/>
      <c r="K10" s="34"/>
      <c r="L10" s="77"/>
    </row>
    <row r="11" spans="1:12" s="28" customFormat="1" ht="38.25">
      <c r="A11" s="68" t="s">
        <v>314</v>
      </c>
      <c r="B11" s="69" t="s">
        <v>237</v>
      </c>
      <c r="C11" s="57" t="s">
        <v>172</v>
      </c>
      <c r="D11" s="82">
        <f>G11+J11</f>
        <v>143467.4</v>
      </c>
      <c r="E11" s="34">
        <v>0</v>
      </c>
      <c r="F11" s="34">
        <v>0</v>
      </c>
      <c r="G11" s="34">
        <f>116589.29+26878.11</f>
        <v>143467.4</v>
      </c>
      <c r="H11" s="34">
        <v>0</v>
      </c>
      <c r="I11" s="34">
        <v>0</v>
      </c>
      <c r="J11" s="34">
        <v>0</v>
      </c>
      <c r="K11" s="34">
        <v>0</v>
      </c>
      <c r="L11" s="77">
        <v>0</v>
      </c>
    </row>
    <row r="12" spans="1:12" s="28" customFormat="1" ht="12.75">
      <c r="A12" s="62"/>
      <c r="B12" s="69"/>
      <c r="C12" s="57"/>
      <c r="D12" s="82"/>
      <c r="E12" s="34"/>
      <c r="F12" s="34"/>
      <c r="G12" s="34"/>
      <c r="H12" s="34"/>
      <c r="I12" s="34"/>
      <c r="J12" s="34"/>
      <c r="K12" s="34"/>
      <c r="L12" s="77"/>
    </row>
    <row r="13" spans="1:12" s="28" customFormat="1" ht="27" customHeight="1" thickBot="1">
      <c r="A13" s="68" t="s">
        <v>315</v>
      </c>
      <c r="B13" s="69" t="s">
        <v>238</v>
      </c>
      <c r="C13" s="57" t="s">
        <v>240</v>
      </c>
      <c r="D13" s="83">
        <f>G13+J13</f>
        <v>954177.86</v>
      </c>
      <c r="E13" s="47">
        <v>0</v>
      </c>
      <c r="F13" s="47">
        <v>0</v>
      </c>
      <c r="G13" s="84">
        <f>'раздел 3'!E35-'раздел 4 и 5'!G11</f>
        <v>954177.86</v>
      </c>
      <c r="H13" s="47">
        <v>0</v>
      </c>
      <c r="I13" s="47">
        <v>0</v>
      </c>
      <c r="J13" s="84">
        <v>0</v>
      </c>
      <c r="K13" s="47">
        <v>0</v>
      </c>
      <c r="L13" s="85">
        <v>0</v>
      </c>
    </row>
    <row r="16" spans="1:12" s="31" customFormat="1" ht="15.75">
      <c r="A16" s="142" t="s">
        <v>249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6:8" s="31" customFormat="1" ht="15.75">
      <c r="F17" s="71"/>
      <c r="G17" s="71"/>
      <c r="H17" s="38"/>
    </row>
    <row r="18" spans="4:8" s="31" customFormat="1" ht="15.75">
      <c r="D18" s="32" t="s">
        <v>166</v>
      </c>
      <c r="E18" s="157" t="s">
        <v>274</v>
      </c>
      <c r="F18" s="157"/>
      <c r="G18" s="59" t="s">
        <v>265</v>
      </c>
      <c r="H18" s="72"/>
    </row>
    <row r="19" s="31" customFormat="1" ht="15.75"/>
    <row r="20" spans="1:12" s="31" customFormat="1" ht="15.75">
      <c r="A20" s="155" t="s">
        <v>27</v>
      </c>
      <c r="B20" s="155"/>
      <c r="C20" s="155"/>
      <c r="D20" s="155"/>
      <c r="E20" s="155"/>
      <c r="F20" s="155"/>
      <c r="G20" s="65" t="s">
        <v>241</v>
      </c>
      <c r="H20" s="155" t="s">
        <v>316</v>
      </c>
      <c r="I20" s="155"/>
      <c r="J20" s="155"/>
      <c r="K20" s="155"/>
      <c r="L20" s="155"/>
    </row>
    <row r="21" spans="1:12" s="31" customFormat="1" ht="16.5" thickBot="1">
      <c r="A21" s="155">
        <v>1</v>
      </c>
      <c r="B21" s="155"/>
      <c r="C21" s="155"/>
      <c r="D21" s="155"/>
      <c r="E21" s="155"/>
      <c r="F21" s="155"/>
      <c r="G21" s="67">
        <v>2</v>
      </c>
      <c r="H21" s="162">
        <v>3</v>
      </c>
      <c r="I21" s="162"/>
      <c r="J21" s="162"/>
      <c r="K21" s="162"/>
      <c r="L21" s="162"/>
    </row>
    <row r="22" spans="1:12" s="31" customFormat="1" ht="15.75">
      <c r="A22" s="158" t="s">
        <v>242</v>
      </c>
      <c r="B22" s="158"/>
      <c r="C22" s="158"/>
      <c r="D22" s="158"/>
      <c r="E22" s="158"/>
      <c r="F22" s="159"/>
      <c r="G22" s="73">
        <v>10</v>
      </c>
      <c r="H22" s="165">
        <v>0</v>
      </c>
      <c r="I22" s="165"/>
      <c r="J22" s="165"/>
      <c r="K22" s="165"/>
      <c r="L22" s="166"/>
    </row>
    <row r="23" spans="1:12" s="31" customFormat="1" ht="15.75">
      <c r="A23" s="158" t="s">
        <v>244</v>
      </c>
      <c r="B23" s="158"/>
      <c r="C23" s="158"/>
      <c r="D23" s="158"/>
      <c r="E23" s="158"/>
      <c r="F23" s="159"/>
      <c r="G23" s="76">
        <v>20</v>
      </c>
      <c r="H23" s="160">
        <v>0</v>
      </c>
      <c r="I23" s="160"/>
      <c r="J23" s="160"/>
      <c r="K23" s="160"/>
      <c r="L23" s="161"/>
    </row>
    <row r="24" spans="1:12" s="31" customFormat="1" ht="15.75">
      <c r="A24" s="158" t="s">
        <v>246</v>
      </c>
      <c r="B24" s="158"/>
      <c r="C24" s="158"/>
      <c r="D24" s="158"/>
      <c r="E24" s="158"/>
      <c r="F24" s="159"/>
      <c r="G24" s="76">
        <v>30</v>
      </c>
      <c r="H24" s="160">
        <v>0</v>
      </c>
      <c r="I24" s="160"/>
      <c r="J24" s="160"/>
      <c r="K24" s="160"/>
      <c r="L24" s="161"/>
    </row>
    <row r="25" spans="1:12" s="31" customFormat="1" ht="15.75">
      <c r="A25" s="158"/>
      <c r="B25" s="158"/>
      <c r="C25" s="158"/>
      <c r="D25" s="158"/>
      <c r="E25" s="158"/>
      <c r="F25" s="159"/>
      <c r="G25" s="76"/>
      <c r="H25" s="160">
        <v>0</v>
      </c>
      <c r="I25" s="160"/>
      <c r="J25" s="160"/>
      <c r="K25" s="160"/>
      <c r="L25" s="161"/>
    </row>
    <row r="26" spans="1:12" s="31" customFormat="1" ht="15.75">
      <c r="A26" s="158" t="s">
        <v>248</v>
      </c>
      <c r="B26" s="158"/>
      <c r="C26" s="158"/>
      <c r="D26" s="158"/>
      <c r="E26" s="158"/>
      <c r="F26" s="159"/>
      <c r="G26" s="76">
        <v>40</v>
      </c>
      <c r="H26" s="160">
        <v>0</v>
      </c>
      <c r="I26" s="160"/>
      <c r="J26" s="160"/>
      <c r="K26" s="160"/>
      <c r="L26" s="161"/>
    </row>
    <row r="27" spans="1:12" s="31" customFormat="1" ht="16.5" thickBot="1">
      <c r="A27" s="158"/>
      <c r="B27" s="158"/>
      <c r="C27" s="158"/>
      <c r="D27" s="158"/>
      <c r="E27" s="158"/>
      <c r="F27" s="159"/>
      <c r="G27" s="70"/>
      <c r="H27" s="163">
        <v>0</v>
      </c>
      <c r="I27" s="163"/>
      <c r="J27" s="163"/>
      <c r="K27" s="163"/>
      <c r="L27" s="164"/>
    </row>
  </sheetData>
  <sheetProtection/>
  <mergeCells count="28">
    <mergeCell ref="A26:F26"/>
    <mergeCell ref="H26:L26"/>
    <mergeCell ref="A27:F27"/>
    <mergeCell ref="H27:L27"/>
    <mergeCell ref="A22:F22"/>
    <mergeCell ref="H22:L22"/>
    <mergeCell ref="A23:F23"/>
    <mergeCell ref="H23:L23"/>
    <mergeCell ref="A24:F24"/>
    <mergeCell ref="H24:L24"/>
    <mergeCell ref="A20:F20"/>
    <mergeCell ref="A25:F25"/>
    <mergeCell ref="H25:L25"/>
    <mergeCell ref="G5:L5"/>
    <mergeCell ref="G6:I6"/>
    <mergeCell ref="J6:L6"/>
    <mergeCell ref="A16:L16"/>
    <mergeCell ref="H20:L20"/>
    <mergeCell ref="A21:F21"/>
    <mergeCell ref="H21:L21"/>
    <mergeCell ref="A1:L1"/>
    <mergeCell ref="F2:G2"/>
    <mergeCell ref="A4:A7"/>
    <mergeCell ref="B4:B7"/>
    <mergeCell ref="C4:C7"/>
    <mergeCell ref="E18:F18"/>
    <mergeCell ref="D4:L4"/>
    <mergeCell ref="D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8"/>
  <sheetViews>
    <sheetView zoomScalePageLayoutView="0" workbookViewId="0" topLeftCell="A1">
      <selection activeCell="BZ17" sqref="BY17:BZ17"/>
    </sheetView>
  </sheetViews>
  <sheetFormatPr defaultColWidth="9.00390625" defaultRowHeight="12.75"/>
  <cols>
    <col min="1" max="99" width="1.37890625" style="0" customWidth="1"/>
  </cols>
  <sheetData>
    <row r="1" spans="1:99" s="36" customFormat="1" ht="18.75">
      <c r="A1" s="207" t="s">
        <v>256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</row>
    <row r="2" s="31" customFormat="1" ht="15.75"/>
    <row r="3" spans="1:99" s="31" customFormat="1" ht="15.75">
      <c r="A3" s="208" t="s">
        <v>27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9"/>
      <c r="AY3" s="210" t="s">
        <v>241</v>
      </c>
      <c r="AZ3" s="208"/>
      <c r="BA3" s="208"/>
      <c r="BB3" s="208"/>
      <c r="BC3" s="208"/>
      <c r="BD3" s="208"/>
      <c r="BE3" s="208"/>
      <c r="BF3" s="208"/>
      <c r="BG3" s="209"/>
      <c r="BH3" s="210" t="s">
        <v>250</v>
      </c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9"/>
    </row>
    <row r="4" spans="1:99" s="31" customFormat="1" ht="16.5" thickBot="1">
      <c r="A4" s="211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2"/>
      <c r="AY4" s="210">
        <v>2</v>
      </c>
      <c r="AZ4" s="208"/>
      <c r="BA4" s="208"/>
      <c r="BB4" s="208"/>
      <c r="BC4" s="208"/>
      <c r="BD4" s="208"/>
      <c r="BE4" s="208"/>
      <c r="BF4" s="208"/>
      <c r="BG4" s="209"/>
      <c r="BH4" s="210">
        <v>3</v>
      </c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9"/>
    </row>
    <row r="5" spans="1:99" s="31" customFormat="1" ht="15.75">
      <c r="A5" s="169" t="s">
        <v>251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70"/>
      <c r="AY5" s="180" t="s">
        <v>243</v>
      </c>
      <c r="AZ5" s="181"/>
      <c r="BA5" s="181"/>
      <c r="BB5" s="181"/>
      <c r="BC5" s="181"/>
      <c r="BD5" s="181"/>
      <c r="BE5" s="181"/>
      <c r="BF5" s="181"/>
      <c r="BG5" s="182"/>
      <c r="BH5" s="183">
        <v>0</v>
      </c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5"/>
    </row>
    <row r="6" spans="1:99" s="31" customFormat="1" ht="15.75">
      <c r="A6" s="186" t="s">
        <v>252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7"/>
      <c r="AY6" s="188" t="s">
        <v>245</v>
      </c>
      <c r="AZ6" s="189"/>
      <c r="BA6" s="189"/>
      <c r="BB6" s="189"/>
      <c r="BC6" s="189"/>
      <c r="BD6" s="189"/>
      <c r="BE6" s="189"/>
      <c r="BF6" s="189"/>
      <c r="BG6" s="190"/>
      <c r="BH6" s="196">
        <v>0</v>
      </c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8"/>
    </row>
    <row r="7" spans="1:99" s="31" customFormat="1" ht="15.75">
      <c r="A7" s="203" t="s">
        <v>253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4"/>
      <c r="AY7" s="191"/>
      <c r="AZ7" s="192"/>
      <c r="BA7" s="192"/>
      <c r="BB7" s="192"/>
      <c r="BC7" s="192"/>
      <c r="BD7" s="192"/>
      <c r="BE7" s="192"/>
      <c r="BF7" s="192"/>
      <c r="BG7" s="193"/>
      <c r="BH7" s="199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200"/>
    </row>
    <row r="8" spans="1:99" s="31" customFormat="1" ht="15.75">
      <c r="A8" s="205" t="s">
        <v>254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6"/>
      <c r="AY8" s="194"/>
      <c r="AZ8" s="143"/>
      <c r="BA8" s="143"/>
      <c r="BB8" s="143"/>
      <c r="BC8" s="143"/>
      <c r="BD8" s="143"/>
      <c r="BE8" s="143"/>
      <c r="BF8" s="143"/>
      <c r="BG8" s="195"/>
      <c r="BH8" s="201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202"/>
    </row>
    <row r="9" spans="1:99" s="31" customFormat="1" ht="16.5" thickBot="1">
      <c r="A9" s="169" t="s">
        <v>255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70"/>
      <c r="AY9" s="171" t="s">
        <v>247</v>
      </c>
      <c r="AZ9" s="172"/>
      <c r="BA9" s="172"/>
      <c r="BB9" s="172"/>
      <c r="BC9" s="172"/>
      <c r="BD9" s="172"/>
      <c r="BE9" s="172"/>
      <c r="BF9" s="172"/>
      <c r="BG9" s="173"/>
      <c r="BH9" s="174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6"/>
    </row>
    <row r="10" spans="1:99" s="31" customFormat="1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8"/>
      <c r="AZ10" s="38"/>
      <c r="BA10" s="38"/>
      <c r="BB10" s="38"/>
      <c r="BC10" s="38"/>
      <c r="BD10" s="38"/>
      <c r="BE10" s="38"/>
      <c r="BF10" s="38"/>
      <c r="BG10" s="38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</row>
    <row r="12" spans="1:59" ht="15.75">
      <c r="A12" s="168" t="s">
        <v>257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</row>
    <row r="13" spans="1:59" ht="15.75">
      <c r="A13" s="179" t="s">
        <v>131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</row>
    <row r="14" spans="1:59" ht="15.75">
      <c r="A14" s="168" t="s">
        <v>132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40"/>
      <c r="AN14" s="40"/>
      <c r="AO14" s="157" t="s">
        <v>322</v>
      </c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</row>
    <row r="15" spans="1:59" ht="15.75">
      <c r="A15" s="40"/>
      <c r="B15" s="40"/>
      <c r="C15" s="40"/>
      <c r="D15" s="41"/>
      <c r="E15" s="41"/>
      <c r="F15" s="177"/>
      <c r="G15" s="177"/>
      <c r="H15" s="4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142" t="s">
        <v>2</v>
      </c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40"/>
      <c r="AN15" s="40"/>
      <c r="AO15" s="142" t="s">
        <v>3</v>
      </c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</row>
    <row r="16" spans="1:59" ht="15.75">
      <c r="A16" s="40"/>
      <c r="B16" s="40"/>
      <c r="C16" s="40"/>
      <c r="D16" s="41"/>
      <c r="E16" s="41"/>
      <c r="F16" s="39"/>
      <c r="G16" s="39"/>
      <c r="H16" s="4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40"/>
      <c r="AN16" s="4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</row>
    <row r="17" spans="1:59" ht="15.75">
      <c r="A17" s="40"/>
      <c r="B17" s="40"/>
      <c r="C17" s="40"/>
      <c r="D17" s="30"/>
      <c r="E17" s="40"/>
      <c r="F17" s="178"/>
      <c r="G17" s="178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ht="15.75">
      <c r="A18" s="168" t="s">
        <v>133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40"/>
      <c r="AN18" s="40"/>
      <c r="AO18" s="157" t="s">
        <v>333</v>
      </c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</row>
    <row r="19" spans="1:59" ht="15.75">
      <c r="A19" s="168" t="s">
        <v>131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42" t="s">
        <v>2</v>
      </c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40"/>
      <c r="AN19" s="40"/>
      <c r="AO19" s="142" t="s">
        <v>3</v>
      </c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</row>
    <row r="20" spans="1:59" ht="15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40"/>
      <c r="AN20" s="4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</row>
    <row r="21" spans="1:59" ht="15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</row>
    <row r="22" spans="1:59" ht="15.75">
      <c r="A22" s="168" t="s">
        <v>134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40"/>
      <c r="AN22" s="40"/>
      <c r="AO22" s="157" t="s">
        <v>332</v>
      </c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</row>
    <row r="23" spans="1:59" ht="15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42" t="s">
        <v>2</v>
      </c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40"/>
      <c r="AN23" s="40"/>
      <c r="AO23" s="142" t="s">
        <v>3</v>
      </c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</row>
    <row r="25" spans="1:17" ht="12.75">
      <c r="A25" s="122" t="s">
        <v>258</v>
      </c>
      <c r="B25" s="122"/>
      <c r="C25" s="122"/>
      <c r="D25" s="122"/>
      <c r="E25" s="122"/>
      <c r="F25" s="122"/>
      <c r="G25" s="122"/>
      <c r="J25" s="122" t="s">
        <v>138</v>
      </c>
      <c r="K25" s="122"/>
      <c r="L25" s="122"/>
      <c r="M25" s="122"/>
      <c r="N25" s="122"/>
      <c r="O25" s="122"/>
      <c r="P25" s="122"/>
      <c r="Q25" s="122"/>
    </row>
    <row r="26" spans="1:17" ht="12.75">
      <c r="A26" s="15"/>
      <c r="B26" s="15"/>
      <c r="C26" s="15"/>
      <c r="D26" s="15"/>
      <c r="E26" s="15"/>
      <c r="F26" s="15"/>
      <c r="G26" s="15"/>
      <c r="J26" s="15"/>
      <c r="K26" s="15"/>
      <c r="L26" s="15"/>
      <c r="M26" s="15"/>
      <c r="N26" s="15"/>
      <c r="O26" s="15"/>
      <c r="P26" s="15"/>
      <c r="Q26" s="15"/>
    </row>
    <row r="28" spans="1:23" ht="12.75">
      <c r="A28" s="122" t="s">
        <v>259</v>
      </c>
      <c r="B28" s="122"/>
      <c r="C28" s="122"/>
      <c r="D28" s="122"/>
      <c r="E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R28" s="167">
        <v>20</v>
      </c>
      <c r="S28" s="167"/>
      <c r="T28" s="122">
        <v>17</v>
      </c>
      <c r="U28" s="122"/>
      <c r="V28" s="122"/>
      <c r="W28" t="s">
        <v>167</v>
      </c>
    </row>
  </sheetData>
  <sheetProtection/>
  <mergeCells count="44">
    <mergeCell ref="A8:AX8"/>
    <mergeCell ref="A1:CU1"/>
    <mergeCell ref="A3:AX3"/>
    <mergeCell ref="AY3:BG3"/>
    <mergeCell ref="BH3:CU3"/>
    <mergeCell ref="A4:AX4"/>
    <mergeCell ref="AY4:BG4"/>
    <mergeCell ref="BH4:CU4"/>
    <mergeCell ref="A14:X14"/>
    <mergeCell ref="Y14:AL14"/>
    <mergeCell ref="Y15:AL15"/>
    <mergeCell ref="A5:AX5"/>
    <mergeCell ref="AY5:BG5"/>
    <mergeCell ref="BH5:CU5"/>
    <mergeCell ref="A6:AX6"/>
    <mergeCell ref="AY6:BG8"/>
    <mergeCell ref="BH6:CU8"/>
    <mergeCell ref="A7:AX7"/>
    <mergeCell ref="AO18:BG18"/>
    <mergeCell ref="Y19:AL19"/>
    <mergeCell ref="AO19:BG19"/>
    <mergeCell ref="A9:AX9"/>
    <mergeCell ref="AY9:BG9"/>
    <mergeCell ref="BH9:CU9"/>
    <mergeCell ref="F15:G15"/>
    <mergeCell ref="F17:G17"/>
    <mergeCell ref="A12:X12"/>
    <mergeCell ref="A13:X13"/>
    <mergeCell ref="AO22:BG22"/>
    <mergeCell ref="Y23:AL23"/>
    <mergeCell ref="AO23:BG23"/>
    <mergeCell ref="A25:G25"/>
    <mergeCell ref="J25:Q25"/>
    <mergeCell ref="AO14:BG14"/>
    <mergeCell ref="AO15:BG15"/>
    <mergeCell ref="A18:X18"/>
    <mergeCell ref="A19:X19"/>
    <mergeCell ref="Y18:AL18"/>
    <mergeCell ref="A28:E28"/>
    <mergeCell ref="G28:P28"/>
    <mergeCell ref="R28:S28"/>
    <mergeCell ref="T28:V28"/>
    <mergeCell ref="A22:X22"/>
    <mergeCell ref="Y22:AL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43">
      <selection activeCell="A65" sqref="A65:IV68"/>
    </sheetView>
  </sheetViews>
  <sheetFormatPr defaultColWidth="9.00390625" defaultRowHeight="12.75"/>
  <cols>
    <col min="5" max="5" width="12.625" style="0" customWidth="1"/>
    <col min="7" max="7" width="8.375" style="0" customWidth="1"/>
    <col min="9" max="9" width="13.75390625" style="0" customWidth="1"/>
    <col min="10" max="10" width="12.00390625" style="0" bestFit="1" customWidth="1"/>
  </cols>
  <sheetData>
    <row r="1" spans="6:10" ht="12.75">
      <c r="F1" s="128" t="s">
        <v>0</v>
      </c>
      <c r="G1" s="128"/>
      <c r="H1" s="128"/>
      <c r="I1" s="128"/>
      <c r="J1" s="128"/>
    </row>
    <row r="2" spans="6:10" ht="15.75" customHeight="1">
      <c r="F2" s="129" t="s">
        <v>278</v>
      </c>
      <c r="G2" s="129"/>
      <c r="H2" s="129"/>
      <c r="I2" s="129"/>
      <c r="J2" s="129"/>
    </row>
    <row r="3" spans="6:10" ht="12.75">
      <c r="F3" s="131" t="s">
        <v>1</v>
      </c>
      <c r="G3" s="131"/>
      <c r="H3" s="131"/>
      <c r="I3" s="131"/>
      <c r="J3" s="131"/>
    </row>
    <row r="5" spans="6:10" ht="12.75">
      <c r="F5" s="122"/>
      <c r="G5" s="122"/>
      <c r="I5" s="122" t="s">
        <v>279</v>
      </c>
      <c r="J5" s="122"/>
    </row>
    <row r="6" spans="6:10" ht="12.75">
      <c r="F6" s="130" t="s">
        <v>2</v>
      </c>
      <c r="G6" s="130"/>
      <c r="H6" s="2"/>
      <c r="I6" s="130" t="s">
        <v>3</v>
      </c>
      <c r="J6" s="130"/>
    </row>
    <row r="7" spans="6:10" ht="12.75">
      <c r="F7" s="7"/>
      <c r="G7" s="7"/>
      <c r="H7" s="2"/>
      <c r="I7" s="7"/>
      <c r="J7" s="7"/>
    </row>
    <row r="9" spans="6:10" ht="12.75">
      <c r="F9" s="20" t="s">
        <v>272</v>
      </c>
      <c r="H9" s="122"/>
      <c r="I9" s="122"/>
      <c r="J9" t="s">
        <v>265</v>
      </c>
    </row>
    <row r="11" spans="1:9" ht="12.75">
      <c r="A11" s="22"/>
      <c r="B11" s="22"/>
      <c r="C11" s="134" t="s">
        <v>139</v>
      </c>
      <c r="D11" s="134"/>
      <c r="E11" s="134"/>
      <c r="F11" s="134"/>
      <c r="G11" s="134"/>
      <c r="H11" s="22"/>
      <c r="I11" s="22"/>
    </row>
    <row r="12" spans="1:9" ht="12.75">
      <c r="A12" s="134" t="s">
        <v>140</v>
      </c>
      <c r="B12" s="134"/>
      <c r="C12" s="134"/>
      <c r="D12" s="134"/>
      <c r="E12" s="134"/>
      <c r="F12" s="134"/>
      <c r="G12" s="134"/>
      <c r="H12" s="134"/>
      <c r="I12" s="134"/>
    </row>
    <row r="13" spans="1:9" ht="12.75">
      <c r="A13" s="134" t="s">
        <v>163</v>
      </c>
      <c r="B13" s="134"/>
      <c r="C13" s="134"/>
      <c r="D13" s="134"/>
      <c r="E13" s="134"/>
      <c r="F13" s="134"/>
      <c r="G13" s="134"/>
      <c r="H13" s="134"/>
      <c r="I13" s="134"/>
    </row>
    <row r="15" ht="12.75">
      <c r="J15" s="13" t="s">
        <v>260</v>
      </c>
    </row>
    <row r="16" spans="9:10" ht="25.5">
      <c r="I16" s="42" t="s">
        <v>261</v>
      </c>
      <c r="J16" s="13">
        <v>1501016</v>
      </c>
    </row>
    <row r="17" ht="12.75">
      <c r="J17" s="9"/>
    </row>
    <row r="18" spans="3:10" ht="12.75">
      <c r="C18" s="8" t="s">
        <v>141</v>
      </c>
      <c r="D18" s="1" t="s">
        <v>266</v>
      </c>
      <c r="E18" s="20"/>
      <c r="F18" t="s">
        <v>265</v>
      </c>
      <c r="J18" s="9"/>
    </row>
    <row r="19" ht="12.75">
      <c r="J19" s="9"/>
    </row>
    <row r="20" spans="1:10" ht="12.75">
      <c r="A20" t="s">
        <v>142</v>
      </c>
      <c r="I20" t="s">
        <v>8</v>
      </c>
      <c r="J20" s="9"/>
    </row>
    <row r="21" spans="1:10" ht="42" customHeight="1">
      <c r="A21" s="121" t="s">
        <v>319</v>
      </c>
      <c r="B21" s="121"/>
      <c r="C21" s="121"/>
      <c r="D21" s="121"/>
      <c r="E21" s="121"/>
      <c r="F21" s="121"/>
      <c r="G21" s="121"/>
      <c r="I21" t="s">
        <v>10</v>
      </c>
      <c r="J21" s="13">
        <v>36233932</v>
      </c>
    </row>
    <row r="22" ht="12.75">
      <c r="J22" s="9"/>
    </row>
    <row r="23" spans="1:10" ht="12.75">
      <c r="A23" t="s">
        <v>11</v>
      </c>
      <c r="C23" s="122" t="s">
        <v>321</v>
      </c>
      <c r="D23" s="122"/>
      <c r="E23" s="122"/>
      <c r="J23" s="9"/>
    </row>
    <row r="24" spans="9:10" ht="12.75">
      <c r="I24" s="221" t="s">
        <v>262</v>
      </c>
      <c r="J24" s="231"/>
    </row>
    <row r="25" spans="7:10" ht="39" customHeight="1">
      <c r="G25" s="23"/>
      <c r="H25" s="23"/>
      <c r="I25" s="221"/>
      <c r="J25" s="231"/>
    </row>
    <row r="26" spans="1:10" ht="12.75">
      <c r="A26" t="s">
        <v>143</v>
      </c>
      <c r="I26" t="s">
        <v>263</v>
      </c>
      <c r="J26" s="27">
        <v>63641468</v>
      </c>
    </row>
    <row r="27" spans="1:10" ht="12.75">
      <c r="A27" s="17" t="s">
        <v>14</v>
      </c>
      <c r="I27" t="s">
        <v>144</v>
      </c>
      <c r="J27" s="9"/>
    </row>
    <row r="28" spans="1:10" ht="26.25" customHeight="1">
      <c r="A28" s="121" t="s">
        <v>136</v>
      </c>
      <c r="B28" s="121"/>
      <c r="C28" s="121"/>
      <c r="D28" s="121"/>
      <c r="E28" s="121"/>
      <c r="F28" s="121"/>
      <c r="G28" s="121"/>
      <c r="H28" s="19"/>
      <c r="I28" s="19"/>
      <c r="J28" s="9"/>
    </row>
    <row r="29" ht="12.75">
      <c r="J29" s="9"/>
    </row>
    <row r="30" spans="1:10" ht="27" customHeight="1">
      <c r="A30" s="132" t="s">
        <v>145</v>
      </c>
      <c r="B30" s="132"/>
      <c r="C30" s="132"/>
      <c r="D30" s="132"/>
      <c r="E30" s="132"/>
      <c r="F30" s="132"/>
      <c r="G30" s="132"/>
      <c r="I30" t="s">
        <v>13</v>
      </c>
      <c r="J30" s="13">
        <v>383</v>
      </c>
    </row>
    <row r="31" spans="1:10" ht="25.5" customHeight="1">
      <c r="A31" s="121" t="s">
        <v>158</v>
      </c>
      <c r="B31" s="121"/>
      <c r="C31" s="121"/>
      <c r="D31" s="121"/>
      <c r="E31" s="121"/>
      <c r="F31" s="121"/>
      <c r="G31" s="121"/>
      <c r="I31" t="s">
        <v>264</v>
      </c>
      <c r="J31" s="9"/>
    </row>
    <row r="32" ht="12.75">
      <c r="A32" t="s">
        <v>146</v>
      </c>
    </row>
    <row r="33" spans="1:7" ht="12.75">
      <c r="A33" s="122"/>
      <c r="B33" s="122"/>
      <c r="C33" s="122"/>
      <c r="D33" s="122"/>
      <c r="E33" s="122"/>
      <c r="F33" s="122"/>
      <c r="G33" s="122"/>
    </row>
    <row r="34" spans="1:7" ht="12.75">
      <c r="A34" s="228" t="s">
        <v>147</v>
      </c>
      <c r="B34" s="228"/>
      <c r="C34" s="228"/>
      <c r="D34" s="228"/>
      <c r="E34" s="228"/>
      <c r="F34" s="228"/>
      <c r="G34" s="228"/>
    </row>
    <row r="36" spans="1:10" ht="63.75" customHeight="1">
      <c r="A36" s="220" t="s">
        <v>154</v>
      </c>
      <c r="B36" s="220"/>
      <c r="C36" s="220"/>
      <c r="D36" s="220"/>
      <c r="E36" s="229" t="s">
        <v>153</v>
      </c>
      <c r="F36" s="229" t="s">
        <v>267</v>
      </c>
      <c r="G36" s="229" t="s">
        <v>164</v>
      </c>
      <c r="H36" s="229"/>
      <c r="I36" s="220" t="s">
        <v>148</v>
      </c>
      <c r="J36" s="220"/>
    </row>
    <row r="37" spans="1:10" ht="12.75">
      <c r="A37" s="220"/>
      <c r="B37" s="220"/>
      <c r="C37" s="220"/>
      <c r="D37" s="220"/>
      <c r="E37" s="229"/>
      <c r="F37" s="229"/>
      <c r="G37" s="24" t="s">
        <v>151</v>
      </c>
      <c r="H37" s="24" t="s">
        <v>152</v>
      </c>
      <c r="I37" s="24" t="s">
        <v>149</v>
      </c>
      <c r="J37" s="24" t="s">
        <v>150</v>
      </c>
    </row>
    <row r="38" spans="1:10" ht="12.75">
      <c r="A38" s="230">
        <v>1</v>
      </c>
      <c r="B38" s="230"/>
      <c r="C38" s="230"/>
      <c r="D38" s="230"/>
      <c r="E38" s="25">
        <v>2</v>
      </c>
      <c r="F38" s="25">
        <v>3</v>
      </c>
      <c r="G38" s="25">
        <v>4</v>
      </c>
      <c r="H38" s="25">
        <v>5</v>
      </c>
      <c r="I38" s="25">
        <v>6</v>
      </c>
      <c r="J38" s="25">
        <v>7</v>
      </c>
    </row>
    <row r="39" spans="1:10" ht="18.75" customHeight="1">
      <c r="A39" s="222" t="s">
        <v>328</v>
      </c>
      <c r="B39" s="223"/>
      <c r="C39" s="223"/>
      <c r="D39" s="224"/>
      <c r="E39" s="25">
        <v>111110005</v>
      </c>
      <c r="F39" s="25">
        <v>180</v>
      </c>
      <c r="G39" s="26">
        <v>0</v>
      </c>
      <c r="H39" s="26">
        <v>0</v>
      </c>
      <c r="I39" s="52">
        <v>107600</v>
      </c>
      <c r="J39" s="52" t="s">
        <v>172</v>
      </c>
    </row>
    <row r="40" spans="1:10" ht="18.75" customHeight="1">
      <c r="A40" s="225"/>
      <c r="B40" s="226"/>
      <c r="C40" s="226"/>
      <c r="D40" s="227"/>
      <c r="E40" s="25">
        <v>111110005</v>
      </c>
      <c r="F40" s="25">
        <v>340</v>
      </c>
      <c r="G40" s="26">
        <v>0</v>
      </c>
      <c r="H40" s="26">
        <v>0</v>
      </c>
      <c r="I40" s="52" t="s">
        <v>172</v>
      </c>
      <c r="J40" s="52">
        <f>I39</f>
        <v>107600</v>
      </c>
    </row>
    <row r="41" spans="1:10" ht="18" customHeight="1">
      <c r="A41" s="222" t="s">
        <v>329</v>
      </c>
      <c r="B41" s="223"/>
      <c r="C41" s="223"/>
      <c r="D41" s="224"/>
      <c r="E41" s="25">
        <v>111110006</v>
      </c>
      <c r="F41" s="25">
        <v>180</v>
      </c>
      <c r="G41" s="26">
        <v>0</v>
      </c>
      <c r="H41" s="26">
        <v>0</v>
      </c>
      <c r="I41" s="52">
        <v>15000</v>
      </c>
      <c r="J41" s="52" t="s">
        <v>172</v>
      </c>
    </row>
    <row r="42" spans="1:10" ht="19.5" customHeight="1">
      <c r="A42" s="225"/>
      <c r="B42" s="226"/>
      <c r="C42" s="226"/>
      <c r="D42" s="227"/>
      <c r="E42" s="25">
        <v>111110006</v>
      </c>
      <c r="F42" s="25">
        <v>340</v>
      </c>
      <c r="G42" s="26">
        <v>0</v>
      </c>
      <c r="H42" s="26">
        <v>0</v>
      </c>
      <c r="I42" s="52" t="s">
        <v>172</v>
      </c>
      <c r="J42" s="52">
        <f>I41</f>
        <v>15000</v>
      </c>
    </row>
    <row r="43" spans="1:10" ht="27" customHeight="1">
      <c r="A43" s="213" t="s">
        <v>330</v>
      </c>
      <c r="B43" s="214"/>
      <c r="C43" s="214"/>
      <c r="D43" s="215"/>
      <c r="E43" s="25">
        <v>111110007</v>
      </c>
      <c r="F43" s="25">
        <v>180</v>
      </c>
      <c r="G43" s="26">
        <v>0</v>
      </c>
      <c r="H43" s="26">
        <v>0</v>
      </c>
      <c r="I43" s="52">
        <v>60452.11</v>
      </c>
      <c r="J43" s="52" t="s">
        <v>172</v>
      </c>
    </row>
    <row r="44" spans="1:10" ht="19.5" customHeight="1">
      <c r="A44" s="216"/>
      <c r="B44" s="217"/>
      <c r="C44" s="217"/>
      <c r="D44" s="218"/>
      <c r="E44" s="25">
        <v>111110007</v>
      </c>
      <c r="F44" s="25">
        <v>340</v>
      </c>
      <c r="G44" s="26">
        <v>0</v>
      </c>
      <c r="H44" s="26">
        <v>0</v>
      </c>
      <c r="I44" s="52" t="s">
        <v>172</v>
      </c>
      <c r="J44" s="52">
        <f>I43</f>
        <v>60452.11</v>
      </c>
    </row>
    <row r="45" spans="1:10" ht="28.5" customHeight="1">
      <c r="A45" s="213" t="s">
        <v>331</v>
      </c>
      <c r="B45" s="214"/>
      <c r="C45" s="214"/>
      <c r="D45" s="215"/>
      <c r="E45" s="25">
        <v>111127720</v>
      </c>
      <c r="F45" s="25">
        <v>180</v>
      </c>
      <c r="G45" s="26">
        <v>0</v>
      </c>
      <c r="H45" s="26">
        <v>0</v>
      </c>
      <c r="I45" s="52">
        <f>'раздел 3'!L35</f>
        <v>150000</v>
      </c>
      <c r="J45" s="52" t="s">
        <v>172</v>
      </c>
    </row>
    <row r="46" spans="1:10" ht="30" customHeight="1">
      <c r="A46" s="216"/>
      <c r="B46" s="217"/>
      <c r="C46" s="217"/>
      <c r="D46" s="218"/>
      <c r="E46" s="25">
        <v>111127720</v>
      </c>
      <c r="F46" s="25">
        <v>340</v>
      </c>
      <c r="G46" s="26">
        <v>0</v>
      </c>
      <c r="H46" s="26">
        <v>0</v>
      </c>
      <c r="I46" s="52" t="s">
        <v>172</v>
      </c>
      <c r="J46" s="52">
        <f>I45</f>
        <v>150000</v>
      </c>
    </row>
    <row r="47" spans="1:10" ht="13.5" customHeight="1">
      <c r="A47" s="53"/>
      <c r="B47" s="53"/>
      <c r="C47" s="53"/>
      <c r="D47" s="53"/>
      <c r="E47" s="7"/>
      <c r="F47" s="7"/>
      <c r="G47" s="54"/>
      <c r="H47" s="54"/>
      <c r="I47" s="55"/>
      <c r="J47" s="55"/>
    </row>
    <row r="48" spans="1:10" ht="12.75">
      <c r="A48" t="s">
        <v>155</v>
      </c>
      <c r="F48" s="6"/>
      <c r="G48" s="6"/>
      <c r="I48" s="6"/>
      <c r="J48" s="6"/>
    </row>
    <row r="49" spans="1:10" ht="12.75">
      <c r="A49" t="s">
        <v>132</v>
      </c>
      <c r="F49" s="122"/>
      <c r="G49" s="122"/>
      <c r="I49" s="122" t="s">
        <v>322</v>
      </c>
      <c r="J49" s="122"/>
    </row>
    <row r="50" spans="6:10" ht="12.75">
      <c r="F50" s="130" t="s">
        <v>2</v>
      </c>
      <c r="G50" s="130"/>
      <c r="I50" s="130" t="s">
        <v>3</v>
      </c>
      <c r="J50" s="130"/>
    </row>
    <row r="51" ht="12.75">
      <c r="A51" t="s">
        <v>133</v>
      </c>
    </row>
    <row r="52" spans="1:10" ht="12.75">
      <c r="A52" t="s">
        <v>131</v>
      </c>
      <c r="F52" s="122"/>
      <c r="G52" s="122"/>
      <c r="I52" s="122" t="s">
        <v>159</v>
      </c>
      <c r="J52" s="122"/>
    </row>
    <row r="53" spans="6:10" ht="12.75">
      <c r="F53" s="130" t="s">
        <v>2</v>
      </c>
      <c r="G53" s="130"/>
      <c r="I53" s="130" t="s">
        <v>3</v>
      </c>
      <c r="J53" s="130"/>
    </row>
    <row r="54" spans="1:10" ht="12.75">
      <c r="A54" t="s">
        <v>134</v>
      </c>
      <c r="F54" s="122"/>
      <c r="G54" s="122"/>
      <c r="I54" s="122" t="s">
        <v>332</v>
      </c>
      <c r="J54" s="122"/>
    </row>
    <row r="55" spans="6:10" ht="12.75">
      <c r="F55" s="130" t="s">
        <v>2</v>
      </c>
      <c r="G55" s="130"/>
      <c r="I55" s="130" t="s">
        <v>3</v>
      </c>
      <c r="J55" s="130"/>
    </row>
    <row r="56" spans="6:10" ht="12.75">
      <c r="F56" s="7"/>
      <c r="G56" s="7"/>
      <c r="I56" s="7"/>
      <c r="J56" s="7"/>
    </row>
    <row r="57" spans="1:9" ht="12.75">
      <c r="A57" s="8" t="s">
        <v>135</v>
      </c>
      <c r="B57" s="20" t="s">
        <v>138</v>
      </c>
      <c r="G57" s="1" t="s">
        <v>259</v>
      </c>
      <c r="H57" s="20"/>
      <c r="I57" t="s">
        <v>265</v>
      </c>
    </row>
    <row r="59" ht="12.75">
      <c r="A59" t="s">
        <v>156</v>
      </c>
    </row>
    <row r="61" ht="12.75">
      <c r="A61" t="s">
        <v>269</v>
      </c>
    </row>
    <row r="62" spans="1:10" ht="12.75">
      <c r="A62" t="s">
        <v>270</v>
      </c>
      <c r="C62" s="122"/>
      <c r="D62" s="122"/>
      <c r="E62" s="122"/>
      <c r="F62" s="122"/>
      <c r="G62" s="167" t="s">
        <v>271</v>
      </c>
      <c r="H62" s="167"/>
      <c r="I62" s="122"/>
      <c r="J62" s="122"/>
    </row>
    <row r="63" spans="3:10" ht="12.75">
      <c r="C63" s="130" t="s">
        <v>157</v>
      </c>
      <c r="D63" s="130"/>
      <c r="E63" s="130"/>
      <c r="F63" s="43"/>
      <c r="G63" s="131" t="s">
        <v>2</v>
      </c>
      <c r="H63" s="131"/>
      <c r="I63" s="219" t="s">
        <v>3</v>
      </c>
      <c r="J63" s="219"/>
    </row>
  </sheetData>
  <sheetProtection/>
  <mergeCells count="48">
    <mergeCell ref="H9:I9"/>
    <mergeCell ref="F1:J1"/>
    <mergeCell ref="F2:J2"/>
    <mergeCell ref="F3:J3"/>
    <mergeCell ref="F5:G5"/>
    <mergeCell ref="I5:J5"/>
    <mergeCell ref="F6:G6"/>
    <mergeCell ref="I6:J6"/>
    <mergeCell ref="I49:J49"/>
    <mergeCell ref="E36:E37"/>
    <mergeCell ref="I54:J54"/>
    <mergeCell ref="F55:G55"/>
    <mergeCell ref="I55:J55"/>
    <mergeCell ref="F52:G52"/>
    <mergeCell ref="I52:J52"/>
    <mergeCell ref="F53:G53"/>
    <mergeCell ref="I53:J53"/>
    <mergeCell ref="F54:G54"/>
    <mergeCell ref="A41:D42"/>
    <mergeCell ref="A43:D44"/>
    <mergeCell ref="C23:E23"/>
    <mergeCell ref="A34:G34"/>
    <mergeCell ref="I36:J36"/>
    <mergeCell ref="G36:H36"/>
    <mergeCell ref="F36:F37"/>
    <mergeCell ref="A38:D38"/>
    <mergeCell ref="J24:J25"/>
    <mergeCell ref="A31:G31"/>
    <mergeCell ref="A36:D37"/>
    <mergeCell ref="I24:I25"/>
    <mergeCell ref="C62:F62"/>
    <mergeCell ref="G62:H62"/>
    <mergeCell ref="I62:J62"/>
    <mergeCell ref="A33:G33"/>
    <mergeCell ref="F49:G49"/>
    <mergeCell ref="A39:D40"/>
    <mergeCell ref="I50:J50"/>
    <mergeCell ref="F50:G50"/>
    <mergeCell ref="A45:D46"/>
    <mergeCell ref="C63:E63"/>
    <mergeCell ref="G63:H63"/>
    <mergeCell ref="I63:J63"/>
    <mergeCell ref="C11:G11"/>
    <mergeCell ref="A12:I12"/>
    <mergeCell ref="A13:I13"/>
    <mergeCell ref="A21:G21"/>
    <mergeCell ref="A28:G28"/>
    <mergeCell ref="A30:G3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Admin</cp:lastModifiedBy>
  <cp:lastPrinted>2017-11-08T06:33:26Z</cp:lastPrinted>
  <dcterms:created xsi:type="dcterms:W3CDTF">2012-01-18T11:41:38Z</dcterms:created>
  <dcterms:modified xsi:type="dcterms:W3CDTF">2017-11-08T06:33:28Z</dcterms:modified>
  <cp:category/>
  <cp:version/>
  <cp:contentType/>
  <cp:contentStatus/>
</cp:coreProperties>
</file>